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F:\Archivos USB Copia\Costos Arte Culinario y Dulce\"/>
    </mc:Choice>
  </mc:AlternateContent>
  <xr:revisionPtr revIDLastSave="0" documentId="13_ncr:1_{92A1E1E6-5EC4-43AF-AD71-56F227428E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LA NOMINA" sheetId="1" r:id="rId1"/>
    <sheet name="HORAS EXTRAS Y RECARGOS" sheetId="3" r:id="rId2"/>
    <sheet name="Calculos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" i="1" l="1"/>
  <c r="E7" i="1" l="1"/>
  <c r="E8" i="1"/>
  <c r="E9" i="1"/>
  <c r="E10" i="1"/>
  <c r="E11" i="1"/>
  <c r="E12" i="1"/>
  <c r="E13" i="1"/>
  <c r="E14" i="1"/>
  <c r="E15" i="1"/>
  <c r="F7" i="1"/>
  <c r="F8" i="1"/>
  <c r="F9" i="1"/>
  <c r="F10" i="1"/>
  <c r="F11" i="1"/>
  <c r="F12" i="1"/>
  <c r="F13" i="1"/>
  <c r="F14" i="1"/>
  <c r="F15" i="1"/>
  <c r="F6" i="1"/>
  <c r="T7" i="4" l="1"/>
  <c r="R6" i="4"/>
  <c r="R7" i="4"/>
  <c r="T9" i="4" s="1"/>
  <c r="R5" i="4"/>
  <c r="P16" i="1" l="1"/>
  <c r="O16" i="1"/>
  <c r="F25" i="1" s="1"/>
  <c r="M16" i="1"/>
  <c r="N16" i="1"/>
  <c r="F23" i="1" s="1"/>
  <c r="I16" i="1"/>
  <c r="H16" i="1"/>
  <c r="F16" i="1"/>
  <c r="C21" i="1" s="1"/>
  <c r="E16" i="1"/>
  <c r="C20" i="1" s="1"/>
  <c r="C16" i="1"/>
  <c r="O23" i="1" l="1"/>
  <c r="B6" i="3"/>
  <c r="B7" i="3"/>
  <c r="B8" i="3"/>
  <c r="B9" i="3"/>
  <c r="A7" i="3"/>
  <c r="A8" i="3"/>
  <c r="A9" i="3"/>
  <c r="A10" i="3"/>
  <c r="A11" i="3"/>
  <c r="A12" i="3"/>
  <c r="A13" i="3"/>
  <c r="A14" i="3"/>
  <c r="A15" i="3"/>
  <c r="A6" i="3"/>
  <c r="W7" i="3" l="1"/>
  <c r="Q7" i="3"/>
  <c r="K7" i="3"/>
  <c r="T7" i="3"/>
  <c r="N7" i="3"/>
  <c r="H7" i="3"/>
  <c r="E7" i="3"/>
  <c r="E8" i="3"/>
  <c r="W8" i="3"/>
  <c r="Q8" i="3"/>
  <c r="K8" i="3"/>
  <c r="H8" i="3"/>
  <c r="T8" i="3"/>
  <c r="N8" i="3"/>
  <c r="W6" i="3"/>
  <c r="Q6" i="3"/>
  <c r="K6" i="3"/>
  <c r="H6" i="3"/>
  <c r="E6" i="3"/>
  <c r="T6" i="3"/>
  <c r="N6" i="3"/>
  <c r="T9" i="3"/>
  <c r="N9" i="3"/>
  <c r="H9" i="3"/>
  <c r="E9" i="3"/>
  <c r="W9" i="3"/>
  <c r="Q9" i="3"/>
  <c r="K9" i="3"/>
  <c r="B10" i="3"/>
  <c r="B11" i="3"/>
  <c r="B12" i="3"/>
  <c r="B13" i="3"/>
  <c r="B14" i="3"/>
  <c r="B15" i="3"/>
  <c r="E12" i="3" l="1"/>
  <c r="W12" i="3"/>
  <c r="Q12" i="3"/>
  <c r="K12" i="3"/>
  <c r="H12" i="3"/>
  <c r="T12" i="3"/>
  <c r="N12" i="3"/>
  <c r="T14" i="3"/>
  <c r="N14" i="3"/>
  <c r="H14" i="3"/>
  <c r="E14" i="3"/>
  <c r="K14" i="3"/>
  <c r="W14" i="3"/>
  <c r="Q14" i="3"/>
  <c r="T10" i="3"/>
  <c r="N10" i="3"/>
  <c r="H10" i="3"/>
  <c r="E10" i="3"/>
  <c r="K10" i="3"/>
  <c r="W10" i="3"/>
  <c r="Q10" i="3"/>
  <c r="T13" i="3"/>
  <c r="N13" i="3"/>
  <c r="H13" i="3"/>
  <c r="E13" i="3"/>
  <c r="W13" i="3"/>
  <c r="Q13" i="3"/>
  <c r="K13" i="3"/>
  <c r="W15" i="3"/>
  <c r="Q15" i="3"/>
  <c r="K15" i="3"/>
  <c r="T15" i="3"/>
  <c r="N15" i="3"/>
  <c r="H15" i="3"/>
  <c r="E15" i="3"/>
  <c r="W11" i="3"/>
  <c r="Q11" i="3"/>
  <c r="K11" i="3"/>
  <c r="T11" i="3"/>
  <c r="N11" i="3"/>
  <c r="H11" i="3"/>
  <c r="E11" i="3"/>
  <c r="E16" i="3" s="1"/>
  <c r="X6" i="3"/>
  <c r="G6" i="1" s="1"/>
  <c r="J6" i="1" s="1"/>
  <c r="X7" i="3"/>
  <c r="G7" i="1" s="1"/>
  <c r="X8" i="3"/>
  <c r="G8" i="1" s="1"/>
  <c r="J7" i="1" l="1"/>
  <c r="K7" i="1"/>
  <c r="J8" i="1"/>
  <c r="K8" i="1"/>
  <c r="L8" i="1" s="1"/>
  <c r="Q8" i="1" s="1"/>
  <c r="K6" i="1"/>
  <c r="Q16" i="3"/>
  <c r="T16" i="3"/>
  <c r="H16" i="3"/>
  <c r="N16" i="3"/>
  <c r="W16" i="3"/>
  <c r="C24" i="1" s="1"/>
  <c r="K16" i="3"/>
  <c r="X15" i="3"/>
  <c r="G15" i="1" s="1"/>
  <c r="X14" i="3"/>
  <c r="G14" i="1" s="1"/>
  <c r="X13" i="3"/>
  <c r="G13" i="1" s="1"/>
  <c r="X12" i="3"/>
  <c r="G12" i="1" s="1"/>
  <c r="X11" i="3"/>
  <c r="G11" i="1" s="1"/>
  <c r="X10" i="3"/>
  <c r="G10" i="1" s="1"/>
  <c r="X9" i="3"/>
  <c r="G9" i="1" s="1"/>
  <c r="R8" i="1" l="1"/>
  <c r="J12" i="1"/>
  <c r="K12" i="1"/>
  <c r="L12" i="1" s="1"/>
  <c r="Q12" i="1" s="1"/>
  <c r="J13" i="1"/>
  <c r="K13" i="1"/>
  <c r="L13" i="1" s="1"/>
  <c r="Q13" i="1" s="1"/>
  <c r="R13" i="1" s="1"/>
  <c r="J14" i="1"/>
  <c r="K14" i="1"/>
  <c r="L14" i="1" s="1"/>
  <c r="Q14" i="1" s="1"/>
  <c r="J9" i="1"/>
  <c r="K9" i="1"/>
  <c r="J15" i="1"/>
  <c r="K15" i="1"/>
  <c r="L15" i="1" s="1"/>
  <c r="Q15" i="1" s="1"/>
  <c r="L7" i="1"/>
  <c r="Q7" i="1" s="1"/>
  <c r="R7" i="1" s="1"/>
  <c r="J10" i="1"/>
  <c r="K10" i="1"/>
  <c r="J11" i="1"/>
  <c r="K11" i="1"/>
  <c r="G16" i="1"/>
  <c r="C22" i="1"/>
  <c r="C23" i="1"/>
  <c r="L6" i="1"/>
  <c r="X16" i="3"/>
  <c r="O20" i="1" l="1"/>
  <c r="K20" i="1"/>
  <c r="R15" i="1"/>
  <c r="R12" i="1"/>
  <c r="K16" i="1"/>
  <c r="F20" i="1" s="1"/>
  <c r="K22" i="1"/>
  <c r="J16" i="1"/>
  <c r="K21" i="1"/>
  <c r="L11" i="1"/>
  <c r="Q11" i="1" s="1"/>
  <c r="R11" i="1" s="1"/>
  <c r="K23" i="1"/>
  <c r="O22" i="1"/>
  <c r="L10" i="1"/>
  <c r="Q10" i="1" s="1"/>
  <c r="R10" i="1" s="1"/>
  <c r="L9" i="1"/>
  <c r="O21" i="1"/>
  <c r="K25" i="1"/>
  <c r="K24" i="1"/>
  <c r="R14" i="1"/>
  <c r="C30" i="1"/>
  <c r="Q6" i="1"/>
  <c r="O30" i="1" l="1"/>
  <c r="L16" i="1"/>
  <c r="F21" i="1" s="1"/>
  <c r="F30" i="1" s="1"/>
  <c r="Q9" i="1"/>
  <c r="R9" i="1" s="1"/>
  <c r="K30" i="1"/>
  <c r="R6" i="1"/>
  <c r="O35" i="1" l="1"/>
  <c r="R16" i="1"/>
  <c r="Q16" i="1"/>
</calcChain>
</file>

<file path=xl/sharedStrings.xml><?xml version="1.0" encoding="utf-8"?>
<sst xmlns="http://schemas.openxmlformats.org/spreadsheetml/2006/main" count="136" uniqueCount="96">
  <si>
    <t>PLANILLA PARA EL PAGO DE NÓMINA</t>
  </si>
  <si>
    <t>Forma de Pago</t>
  </si>
  <si>
    <t>Período de Pago</t>
  </si>
  <si>
    <t>Fecha de Elaboración</t>
  </si>
  <si>
    <t>DATOS BÁSICOS DE NÓMINA</t>
  </si>
  <si>
    <t>DEVENGADOS DE NÓMINA</t>
  </si>
  <si>
    <t>DEDUCCIONES</t>
  </si>
  <si>
    <t>TOTAL NETO A PAGAR</t>
  </si>
  <si>
    <t>EMPLEADO</t>
  </si>
  <si>
    <t>BASICO MES</t>
  </si>
  <si>
    <t>DIAS TRAB.</t>
  </si>
  <si>
    <t>HORAS EXTRAS</t>
  </si>
  <si>
    <t>TOTAL DEVENGADO</t>
  </si>
  <si>
    <t xml:space="preserve">SALARIO BÁSICO </t>
  </si>
  <si>
    <t>EPS</t>
  </si>
  <si>
    <t>AFP</t>
  </si>
  <si>
    <t>PRESTAMOS</t>
  </si>
  <si>
    <t xml:space="preserve">EMBARGOS </t>
  </si>
  <si>
    <t>OTRAS DEDUCCIONES</t>
  </si>
  <si>
    <t>TOTAL DEDUCCIONES</t>
  </si>
  <si>
    <t>TOTALES</t>
  </si>
  <si>
    <t>CONCEPTO</t>
  </si>
  <si>
    <t>VALOR</t>
  </si>
  <si>
    <t>%</t>
  </si>
  <si>
    <t xml:space="preserve">CONCEPTO </t>
  </si>
  <si>
    <t>TOTAL DEVENGADOS</t>
  </si>
  <si>
    <t>Elaborado por:</t>
  </si>
  <si>
    <t>Revisado por:</t>
  </si>
  <si>
    <t>AUXILIO DE TRANSP</t>
  </si>
  <si>
    <t>HORAS EXTRAS D/N/F</t>
  </si>
  <si>
    <t>REC. NOCTURNO</t>
  </si>
  <si>
    <t>REC. FESTIVO</t>
  </si>
  <si>
    <t>EMBARGOS</t>
  </si>
  <si>
    <t>COOPERATIVAS</t>
  </si>
  <si>
    <t>OTRAS DEDUCC.</t>
  </si>
  <si>
    <t>SENA</t>
  </si>
  <si>
    <t>ICBF</t>
  </si>
  <si>
    <t>PRIMA</t>
  </si>
  <si>
    <t>CESANTIAS</t>
  </si>
  <si>
    <t>VACACIONES</t>
  </si>
  <si>
    <t xml:space="preserve">CANTIDAD </t>
  </si>
  <si>
    <t xml:space="preserve">FACTOR </t>
  </si>
  <si>
    <t>TOTAL</t>
  </si>
  <si>
    <t>HED</t>
  </si>
  <si>
    <t>HEN</t>
  </si>
  <si>
    <t>HRN</t>
  </si>
  <si>
    <t>HED-DF</t>
  </si>
  <si>
    <t>HEN-DF</t>
  </si>
  <si>
    <t>HRN-DF</t>
  </si>
  <si>
    <t>HRDF</t>
  </si>
  <si>
    <t>TOTAL GENERAL</t>
  </si>
  <si>
    <t>PLANILLA PARA EL PAGO DE HORAS EXTRAS Y RECARGOS</t>
  </si>
  <si>
    <t>ARL</t>
  </si>
  <si>
    <t>FONDO DE EMPL.</t>
  </si>
  <si>
    <t>INT. CES.</t>
  </si>
  <si>
    <t>CAJA DE COMPENS.</t>
  </si>
  <si>
    <t>TOTAL DEDUCC.</t>
  </si>
  <si>
    <t>TOTAL APORTES EMPLEADOR</t>
  </si>
  <si>
    <t>TOTAL PROVISIONES</t>
  </si>
  <si>
    <t xml:space="preserve">Horas trabajadas al mes </t>
  </si>
  <si>
    <t>BASICO MENSUAL</t>
  </si>
  <si>
    <t>FONDO DE EMPLEADOS Y  COOP.</t>
  </si>
  <si>
    <t>Observación</t>
  </si>
  <si>
    <t>COMISIONES</t>
  </si>
  <si>
    <t>BONIFICACIONES</t>
  </si>
  <si>
    <t>INCAPACIDADES</t>
  </si>
  <si>
    <t>AUXILIOS</t>
  </si>
  <si>
    <t>OTROS DEVENGADOS</t>
  </si>
  <si>
    <t>NOMBRES Y APELLIDOS</t>
  </si>
  <si>
    <t>OTROS PAGOS LABORALES</t>
  </si>
  <si>
    <t>OSTROS PAGOS NO LABORALES</t>
  </si>
  <si>
    <t>AUXILIO DE TRANSPORTE</t>
  </si>
  <si>
    <t>ITEM</t>
  </si>
  <si>
    <t>BASICO QUINCENAL</t>
  </si>
  <si>
    <t>DEVENGADOS (5105)</t>
  </si>
  <si>
    <t>DEDUCCIONES (2370)</t>
  </si>
  <si>
    <t>MA</t>
  </si>
  <si>
    <t xml:space="preserve">MI </t>
  </si>
  <si>
    <t>SA</t>
  </si>
  <si>
    <t>DO</t>
  </si>
  <si>
    <t xml:space="preserve">LU </t>
  </si>
  <si>
    <t>JU</t>
  </si>
  <si>
    <t>VI</t>
  </si>
  <si>
    <t>HORAS TRABAJADAS POR DIA</t>
  </si>
  <si>
    <t>HRNDF</t>
  </si>
  <si>
    <t>DIA</t>
  </si>
  <si>
    <t>10PM y 6 AM</t>
  </si>
  <si>
    <t>mes</t>
  </si>
  <si>
    <t>1 quincena</t>
  </si>
  <si>
    <t>Salario minimo mensual año 2026</t>
  </si>
  <si>
    <t>Auxilio de transporte año 2026</t>
  </si>
  <si>
    <t>1 al 30 de abril 2026</t>
  </si>
  <si>
    <t>Mensual</t>
  </si>
  <si>
    <t>Aportante con excepción de Parafiscales y Salud</t>
  </si>
  <si>
    <t>PROVISIONES  PREST. SOCIALES</t>
  </si>
  <si>
    <t>DOTACION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</si>
</sst>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&quot;$&quot;\ #,##0"/>
    <numFmt numFmtId="167" formatCode="_(* #,##0_);_(* \(#,##0\);_(* &quot;-&quot;??_);_(@_)"/>
    <numFmt numFmtId="168" formatCode="_([$$-240A]\ * #,##0_);_([$$-240A]\ * \(#,##0\);_([$$-240A]\ * &quot;-&quot;??_);_(@_)"/>
    <numFmt numFmtId="169" formatCode="_(&quot;$&quot;\ * #,##0_);_(&quot;$&quot;\ * \(#,##0\);_(&quot;$&quot;\ * &quot;-&quot;??_);_(@_)"/>
    <numFmt numFmtId="170" formatCode="0.0%"/>
    <numFmt numFmtId="171" formatCode="0.000%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9FCD6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gray0625">
        <bgColor theme="0"/>
      </patternFill>
    </fill>
    <fill>
      <patternFill patternType="gray0625">
        <bgColor theme="3" tint="0.79995117038483843"/>
      </patternFill>
    </fill>
    <fill>
      <patternFill patternType="gray0625">
        <bgColor theme="3" tint="0.79998168889431442"/>
      </patternFill>
    </fill>
    <fill>
      <patternFill patternType="gray0625">
        <bgColor theme="2" tint="-9.9978637043366805E-2"/>
      </patternFill>
    </fill>
    <fill>
      <patternFill patternType="gray0625">
        <bgColor rgb="FFFFFF00"/>
      </patternFill>
    </fill>
    <fill>
      <patternFill patternType="solid">
        <fgColor indexed="6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gray0625">
        <bgColor theme="8" tint="0.5999938962981048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153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center"/>
    </xf>
    <xf numFmtId="0" fontId="1" fillId="0" borderId="0" xfId="0" applyFont="1"/>
    <xf numFmtId="166" fontId="0" fillId="0" borderId="1" xfId="0" applyNumberFormat="1" applyBorder="1"/>
    <xf numFmtId="0" fontId="0" fillId="3" borderId="1" xfId="0" applyFill="1" applyBorder="1"/>
    <xf numFmtId="0" fontId="1" fillId="3" borderId="1" xfId="0" applyFont="1" applyFill="1" applyBorder="1" applyAlignment="1">
      <alignment horizontal="center"/>
    </xf>
    <xf numFmtId="167" fontId="0" fillId="3" borderId="1" xfId="1" applyNumberFormat="1" applyFont="1" applyFill="1" applyBorder="1"/>
    <xf numFmtId="0" fontId="1" fillId="7" borderId="1" xfId="0" applyFont="1" applyFill="1" applyBorder="1" applyAlignment="1">
      <alignment horizontal="center"/>
    </xf>
    <xf numFmtId="0" fontId="0" fillId="7" borderId="1" xfId="0" applyFill="1" applyBorder="1"/>
    <xf numFmtId="167" fontId="0" fillId="7" borderId="1" xfId="1" applyNumberFormat="1" applyFont="1" applyFill="1" applyBorder="1"/>
    <xf numFmtId="167" fontId="0" fillId="2" borderId="1" xfId="0" applyNumberFormat="1" applyFill="1" applyBorder="1"/>
    <xf numFmtId="167" fontId="0" fillId="5" borderId="1" xfId="0" applyNumberFormat="1" applyFill="1" applyBorder="1"/>
    <xf numFmtId="167" fontId="0" fillId="6" borderId="1" xfId="0" applyNumberFormat="1" applyFill="1" applyBorder="1"/>
    <xf numFmtId="166" fontId="0" fillId="2" borderId="1" xfId="0" applyNumberFormat="1" applyFill="1" applyBorder="1"/>
    <xf numFmtId="0" fontId="1" fillId="4" borderId="1" xfId="0" applyFont="1" applyFill="1" applyBorder="1" applyAlignment="1" applyProtection="1">
      <alignment horizontal="center" vertical="center"/>
      <protection locked="0"/>
    </xf>
    <xf numFmtId="0" fontId="0" fillId="4" borderId="0" xfId="0" applyFill="1" applyProtection="1">
      <protection locked="0"/>
    </xf>
    <xf numFmtId="0" fontId="0" fillId="4" borderId="0" xfId="0" applyFill="1" applyAlignment="1" applyProtection="1">
      <alignment horizontal="center" vertical="center"/>
      <protection locked="0"/>
    </xf>
    <xf numFmtId="166" fontId="6" fillId="4" borderId="1" xfId="0" applyNumberFormat="1" applyFont="1" applyFill="1" applyBorder="1" applyAlignment="1" applyProtection="1">
      <alignment vertical="center"/>
      <protection locked="0"/>
    </xf>
    <xf numFmtId="167" fontId="6" fillId="4" borderId="1" xfId="1" applyNumberFormat="1" applyFont="1" applyFill="1" applyBorder="1" applyAlignment="1" applyProtection="1">
      <alignment vertical="center"/>
    </xf>
    <xf numFmtId="167" fontId="6" fillId="4" borderId="1" xfId="1" applyNumberFormat="1" applyFont="1" applyFill="1" applyBorder="1" applyAlignment="1" applyProtection="1">
      <alignment vertical="center"/>
      <protection locked="0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0" xfId="0" applyFont="1" applyFill="1" applyAlignment="1" applyProtection="1">
      <alignment horizontal="center" vertical="center"/>
      <protection locked="0"/>
    </xf>
    <xf numFmtId="3" fontId="1" fillId="4" borderId="10" xfId="0" applyNumberFormat="1" applyFont="1" applyFill="1" applyBorder="1" applyProtection="1">
      <protection locked="0"/>
    </xf>
    <xf numFmtId="0" fontId="1" fillId="4" borderId="10" xfId="0" applyFont="1" applyFill="1" applyBorder="1" applyProtection="1">
      <protection locked="0"/>
    </xf>
    <xf numFmtId="0" fontId="1" fillId="4" borderId="0" xfId="0" applyFont="1" applyFill="1" applyProtection="1">
      <protection locked="0"/>
    </xf>
    <xf numFmtId="168" fontId="0" fillId="4" borderId="0" xfId="0" applyNumberFormat="1" applyFill="1" applyProtection="1">
      <protection locked="0"/>
    </xf>
    <xf numFmtId="169" fontId="0" fillId="4" borderId="0" xfId="2" applyNumberFormat="1" applyFont="1" applyFill="1" applyProtection="1">
      <protection locked="0"/>
    </xf>
    <xf numFmtId="0" fontId="7" fillId="4" borderId="1" xfId="0" applyFont="1" applyFill="1" applyBorder="1" applyProtection="1">
      <protection locked="0"/>
    </xf>
    <xf numFmtId="9" fontId="7" fillId="4" borderId="1" xfId="2" applyNumberFormat="1" applyFont="1" applyFill="1" applyBorder="1" applyProtection="1">
      <protection locked="0"/>
    </xf>
    <xf numFmtId="170" fontId="7" fillId="4" borderId="1" xfId="2" applyNumberFormat="1" applyFont="1" applyFill="1" applyBorder="1" applyProtection="1">
      <protection locked="0"/>
    </xf>
    <xf numFmtId="169" fontId="7" fillId="4" borderId="1" xfId="2" applyNumberFormat="1" applyFont="1" applyFill="1" applyBorder="1" applyProtection="1">
      <protection locked="0"/>
    </xf>
    <xf numFmtId="0" fontId="6" fillId="8" borderId="1" xfId="0" applyFont="1" applyFill="1" applyBorder="1" applyAlignment="1" applyProtection="1">
      <alignment horizontal="center" vertical="center"/>
      <protection locked="0"/>
    </xf>
    <xf numFmtId="9" fontId="6" fillId="8" borderId="1" xfId="0" applyNumberFormat="1" applyFont="1" applyFill="1" applyBorder="1" applyAlignment="1" applyProtection="1">
      <alignment horizontal="center" vertical="center"/>
      <protection locked="0"/>
    </xf>
    <xf numFmtId="167" fontId="3" fillId="9" borderId="10" xfId="1" applyNumberFormat="1" applyFont="1" applyFill="1" applyBorder="1" applyAlignment="1" applyProtection="1">
      <alignment vertical="center"/>
    </xf>
    <xf numFmtId="167" fontId="6" fillId="9" borderId="1" xfId="1" applyNumberFormat="1" applyFont="1" applyFill="1" applyBorder="1" applyAlignment="1" applyProtection="1">
      <alignment vertical="center"/>
    </xf>
    <xf numFmtId="0" fontId="6" fillId="4" borderId="4" xfId="0" applyFont="1" applyFill="1" applyBorder="1" applyAlignment="1" applyProtection="1">
      <alignment vertical="center"/>
      <protection locked="0"/>
    </xf>
    <xf numFmtId="0" fontId="6" fillId="9" borderId="6" xfId="0" applyFont="1" applyFill="1" applyBorder="1" applyAlignment="1" applyProtection="1">
      <alignment horizontal="center" vertical="center" wrapText="1"/>
      <protection locked="0"/>
    </xf>
    <xf numFmtId="0" fontId="8" fillId="4" borderId="9" xfId="0" applyFont="1" applyFill="1" applyBorder="1" applyAlignment="1" applyProtection="1">
      <alignment horizontal="center"/>
      <protection locked="0"/>
    </xf>
    <xf numFmtId="169" fontId="1" fillId="2" borderId="1" xfId="2" applyNumberFormat="1" applyFont="1" applyFill="1" applyBorder="1" applyAlignment="1" applyProtection="1">
      <alignment horizontal="center" vertical="center"/>
      <protection locked="0"/>
    </xf>
    <xf numFmtId="171" fontId="7" fillId="2" borderId="1" xfId="2" applyNumberFormat="1" applyFont="1" applyFill="1" applyBorder="1" applyAlignment="1" applyProtection="1">
      <alignment horizontal="right"/>
      <protection locked="0"/>
    </xf>
    <xf numFmtId="167" fontId="0" fillId="4" borderId="0" xfId="0" applyNumberFormat="1" applyFill="1" applyProtection="1">
      <protection locked="0"/>
    </xf>
    <xf numFmtId="0" fontId="9" fillId="14" borderId="9" xfId="0" applyFont="1" applyFill="1" applyBorder="1" applyAlignment="1" applyProtection="1">
      <alignment vertical="center"/>
      <protection locked="0"/>
    </xf>
    <xf numFmtId="0" fontId="3" fillId="14" borderId="9" xfId="0" applyFont="1" applyFill="1" applyBorder="1" applyAlignment="1" applyProtection="1">
      <alignment vertical="center"/>
      <protection locked="0"/>
    </xf>
    <xf numFmtId="0" fontId="1" fillId="15" borderId="1" xfId="0" applyFont="1" applyFill="1" applyBorder="1" applyAlignment="1">
      <alignment horizontal="center"/>
    </xf>
    <xf numFmtId="0" fontId="9" fillId="16" borderId="1" xfId="0" applyFont="1" applyFill="1" applyBorder="1" applyAlignment="1">
      <alignment horizontal="center"/>
    </xf>
    <xf numFmtId="0" fontId="9" fillId="17" borderId="1" xfId="0" applyFont="1" applyFill="1" applyBorder="1" applyAlignment="1">
      <alignment horizontal="center"/>
    </xf>
    <xf numFmtId="0" fontId="1" fillId="17" borderId="1" xfId="0" applyFont="1" applyFill="1" applyBorder="1" applyAlignment="1" applyProtection="1">
      <alignment horizontal="center" vertical="center"/>
      <protection locked="0"/>
    </xf>
    <xf numFmtId="167" fontId="6" fillId="16" borderId="1" xfId="1" applyNumberFormat="1" applyFont="1" applyFill="1" applyBorder="1" applyAlignment="1" applyProtection="1">
      <alignment vertical="center"/>
    </xf>
    <xf numFmtId="9" fontId="0" fillId="0" borderId="0" xfId="0" applyNumberFormat="1"/>
    <xf numFmtId="0" fontId="0" fillId="16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17" borderId="1" xfId="0" applyFill="1" applyBorder="1" applyAlignment="1">
      <alignment horizontal="center"/>
    </xf>
    <xf numFmtId="0" fontId="0" fillId="16" borderId="16" xfId="0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2" borderId="1" xfId="0" applyNumberFormat="1" applyFill="1" applyBorder="1" applyAlignment="1">
      <alignment horizontal="center"/>
    </xf>
    <xf numFmtId="0" fontId="6" fillId="4" borderId="1" xfId="0" applyFont="1" applyFill="1" applyBorder="1" applyAlignment="1" applyProtection="1">
      <alignment vertical="center"/>
      <protection locked="0"/>
    </xf>
    <xf numFmtId="166" fontId="1" fillId="9" borderId="1" xfId="0" applyNumberFormat="1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9" fontId="7" fillId="2" borderId="1" xfId="2" applyNumberFormat="1" applyFont="1" applyFill="1" applyBorder="1" applyProtection="1"/>
    <xf numFmtId="0" fontId="1" fillId="18" borderId="1" xfId="0" applyFont="1" applyFill="1" applyBorder="1" applyAlignment="1" applyProtection="1">
      <alignment horizontal="center" vertical="center"/>
      <protection locked="0"/>
    </xf>
    <xf numFmtId="0" fontId="1" fillId="19" borderId="1" xfId="0" applyFont="1" applyFill="1" applyBorder="1" applyAlignment="1" applyProtection="1">
      <alignment horizontal="center" vertical="center"/>
      <protection locked="0"/>
    </xf>
    <xf numFmtId="0" fontId="7" fillId="18" borderId="1" xfId="0" applyFont="1" applyFill="1" applyBorder="1" applyProtection="1">
      <protection locked="0"/>
    </xf>
    <xf numFmtId="10" fontId="7" fillId="18" borderId="1" xfId="0" applyNumberFormat="1" applyFont="1" applyFill="1" applyBorder="1" applyProtection="1">
      <protection locked="0"/>
    </xf>
    <xf numFmtId="167" fontId="7" fillId="19" borderId="1" xfId="1" applyNumberFormat="1" applyFont="1" applyFill="1" applyBorder="1" applyAlignment="1" applyProtection="1">
      <alignment horizontal="center"/>
    </xf>
    <xf numFmtId="9" fontId="7" fillId="18" borderId="1" xfId="0" applyNumberFormat="1" applyFont="1" applyFill="1" applyBorder="1" applyProtection="1">
      <protection locked="0"/>
    </xf>
    <xf numFmtId="167" fontId="7" fillId="19" borderId="1" xfId="1" applyNumberFormat="1" applyFont="1" applyFill="1" applyBorder="1" applyAlignment="1" applyProtection="1">
      <alignment horizontal="center"/>
      <protection locked="0"/>
    </xf>
    <xf numFmtId="167" fontId="6" fillId="19" borderId="1" xfId="0" applyNumberFormat="1" applyFont="1" applyFill="1" applyBorder="1" applyAlignment="1">
      <alignment vertical="center"/>
    </xf>
    <xf numFmtId="43" fontId="0" fillId="4" borderId="0" xfId="0" applyNumberFormat="1" applyFill="1" applyProtection="1">
      <protection locked="0"/>
    </xf>
    <xf numFmtId="0" fontId="1" fillId="4" borderId="1" xfId="0" applyFont="1" applyFill="1" applyBorder="1" applyAlignment="1" applyProtection="1">
      <alignment horizontal="center" vertical="center"/>
      <protection locked="0"/>
    </xf>
    <xf numFmtId="0" fontId="1" fillId="4" borderId="10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18" borderId="3" xfId="0" applyFont="1" applyFill="1" applyBorder="1" applyAlignment="1" applyProtection="1">
      <alignment horizontal="center"/>
      <protection locked="0"/>
    </xf>
    <xf numFmtId="0" fontId="1" fillId="18" borderId="5" xfId="0" applyFont="1" applyFill="1" applyBorder="1" applyAlignment="1" applyProtection="1">
      <alignment horizontal="center"/>
      <protection locked="0"/>
    </xf>
    <xf numFmtId="0" fontId="1" fillId="18" borderId="4" xfId="0" applyFont="1" applyFill="1" applyBorder="1" applyAlignment="1" applyProtection="1">
      <alignment horizontal="center"/>
      <protection locked="0"/>
    </xf>
    <xf numFmtId="0" fontId="1" fillId="8" borderId="9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8" borderId="9" xfId="0" applyFont="1" applyFill="1" applyBorder="1" applyAlignment="1" applyProtection="1">
      <alignment horizontal="center" vertical="center"/>
      <protection locked="0"/>
    </xf>
    <xf numFmtId="0" fontId="1" fillId="8" borderId="1" xfId="0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11" borderId="1" xfId="0" applyFont="1" applyFill="1" applyBorder="1" applyAlignment="1" applyProtection="1">
      <alignment horizontal="center" vertical="center"/>
      <protection locked="0"/>
    </xf>
    <xf numFmtId="0" fontId="1" fillId="9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13" borderId="1" xfId="0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0" xfId="0" applyFont="1" applyFill="1" applyBorder="1" applyAlignment="1" applyProtection="1">
      <alignment horizontal="center" vertical="center" wrapText="1"/>
      <protection locked="0"/>
    </xf>
    <xf numFmtId="0" fontId="6" fillId="8" borderId="1" xfId="0" applyFont="1" applyFill="1" applyBorder="1" applyAlignment="1" applyProtection="1">
      <alignment horizontal="center" vertical="center" wrapText="1"/>
      <protection locked="0"/>
    </xf>
    <xf numFmtId="0" fontId="6" fillId="8" borderId="10" xfId="0" applyFont="1" applyFill="1" applyBorder="1" applyAlignment="1" applyProtection="1">
      <alignment horizontal="center" vertical="center" wrapText="1"/>
      <protection locked="0"/>
    </xf>
    <xf numFmtId="167" fontId="6" fillId="13" borderId="1" xfId="0" applyNumberFormat="1" applyFont="1" applyFill="1" applyBorder="1" applyAlignment="1">
      <alignment horizontal="left" vertical="center"/>
    </xf>
    <xf numFmtId="0" fontId="6" fillId="13" borderId="1" xfId="0" applyFont="1" applyFill="1" applyBorder="1" applyAlignment="1">
      <alignment horizontal="left" vertical="center"/>
    </xf>
    <xf numFmtId="169" fontId="7" fillId="4" borderId="1" xfId="2" applyNumberFormat="1" applyFont="1" applyFill="1" applyBorder="1" applyAlignment="1" applyProtection="1">
      <alignment horizontal="left"/>
      <protection locked="0"/>
    </xf>
    <xf numFmtId="0" fontId="6" fillId="8" borderId="4" xfId="0" applyFont="1" applyFill="1" applyBorder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 applyProtection="1">
      <alignment horizontal="center" vertical="center" wrapText="1"/>
      <protection locked="0"/>
    </xf>
    <xf numFmtId="168" fontId="6" fillId="4" borderId="1" xfId="0" applyNumberFormat="1" applyFont="1" applyFill="1" applyBorder="1" applyAlignment="1" applyProtection="1">
      <alignment horizontal="center" vertical="center" wrapText="1"/>
      <protection locked="0"/>
    </xf>
    <xf numFmtId="167" fontId="7" fillId="13" borderId="1" xfId="1" applyNumberFormat="1" applyFont="1" applyFill="1" applyBorder="1" applyAlignment="1" applyProtection="1">
      <alignment horizontal="center"/>
    </xf>
    <xf numFmtId="167" fontId="7" fillId="9" borderId="1" xfId="1" applyNumberFormat="1" applyFont="1" applyFill="1" applyBorder="1" applyAlignment="1" applyProtection="1">
      <alignment horizontal="center"/>
      <protection locked="0"/>
    </xf>
    <xf numFmtId="167" fontId="7" fillId="9" borderId="1" xfId="1" applyNumberFormat="1" applyFont="1" applyFill="1" applyBorder="1" applyAlignment="1" applyProtection="1">
      <alignment horizontal="center"/>
    </xf>
    <xf numFmtId="0" fontId="7" fillId="4" borderId="3" xfId="0" applyFont="1" applyFill="1" applyBorder="1" applyAlignment="1" applyProtection="1">
      <alignment horizontal="center"/>
      <protection locked="0"/>
    </xf>
    <xf numFmtId="0" fontId="7" fillId="4" borderId="4" xfId="0" applyFont="1" applyFill="1" applyBorder="1" applyAlignment="1" applyProtection="1">
      <alignment horizontal="center"/>
      <protection locked="0"/>
    </xf>
    <xf numFmtId="0" fontId="1" fillId="9" borderId="13" xfId="0" applyFont="1" applyFill="1" applyBorder="1" applyAlignment="1" applyProtection="1">
      <alignment horizontal="center" vertical="top" wrapText="1"/>
      <protection locked="0"/>
    </xf>
    <xf numFmtId="0" fontId="1" fillId="9" borderId="14" xfId="0" applyFont="1" applyFill="1" applyBorder="1" applyAlignment="1" applyProtection="1">
      <alignment horizontal="center" vertical="top" wrapText="1"/>
      <protection locked="0"/>
    </xf>
    <xf numFmtId="0" fontId="1" fillId="9" borderId="15" xfId="0" applyFont="1" applyFill="1" applyBorder="1" applyAlignment="1" applyProtection="1">
      <alignment horizontal="center" vertical="top" wrapText="1"/>
      <protection locked="0"/>
    </xf>
    <xf numFmtId="0" fontId="1" fillId="9" borderId="16" xfId="0" applyFont="1" applyFill="1" applyBorder="1" applyAlignment="1" applyProtection="1">
      <alignment horizontal="center" vertical="top" wrapText="1"/>
      <protection locked="0"/>
    </xf>
    <xf numFmtId="0" fontId="1" fillId="9" borderId="0" xfId="0" applyFont="1" applyFill="1" applyAlignment="1" applyProtection="1">
      <alignment horizontal="center" vertical="top" wrapText="1"/>
      <protection locked="0"/>
    </xf>
    <xf numFmtId="0" fontId="1" fillId="9" borderId="17" xfId="0" applyFont="1" applyFill="1" applyBorder="1" applyAlignment="1" applyProtection="1">
      <alignment horizontal="center" vertical="top" wrapText="1"/>
      <protection locked="0"/>
    </xf>
    <xf numFmtId="0" fontId="1" fillId="9" borderId="18" xfId="0" applyFont="1" applyFill="1" applyBorder="1" applyAlignment="1" applyProtection="1">
      <alignment horizontal="center" vertical="top" wrapText="1"/>
      <protection locked="0"/>
    </xf>
    <xf numFmtId="0" fontId="1" fillId="9" borderId="19" xfId="0" applyFont="1" applyFill="1" applyBorder="1" applyAlignment="1" applyProtection="1">
      <alignment horizontal="center" vertical="top" wrapText="1"/>
      <protection locked="0"/>
    </xf>
    <xf numFmtId="0" fontId="1" fillId="9" borderId="20" xfId="0" applyFont="1" applyFill="1" applyBorder="1" applyAlignment="1" applyProtection="1">
      <alignment horizontal="center" vertical="top" wrapText="1"/>
      <protection locked="0"/>
    </xf>
    <xf numFmtId="0" fontId="6" fillId="19" borderId="3" xfId="0" applyFont="1" applyFill="1" applyBorder="1" applyAlignment="1" applyProtection="1">
      <alignment horizontal="center" vertical="center"/>
      <protection locked="0"/>
    </xf>
    <xf numFmtId="0" fontId="6" fillId="19" borderId="4" xfId="0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4" borderId="12" xfId="0" applyFont="1" applyFill="1" applyBorder="1" applyAlignment="1" applyProtection="1">
      <alignment horizontal="left" vertical="top"/>
      <protection locked="0"/>
    </xf>
    <xf numFmtId="169" fontId="7" fillId="2" borderId="1" xfId="2" applyNumberFormat="1" applyFont="1" applyFill="1" applyBorder="1" applyAlignment="1" applyProtection="1">
      <alignment horizontal="left"/>
      <protection locked="0"/>
    </xf>
    <xf numFmtId="169" fontId="6" fillId="13" borderId="13" xfId="2" applyNumberFormat="1" applyFont="1" applyFill="1" applyBorder="1" applyAlignment="1" applyProtection="1">
      <alignment horizontal="center" vertical="center"/>
      <protection locked="0"/>
    </xf>
    <xf numFmtId="169" fontId="6" fillId="13" borderId="5" xfId="2" applyNumberFormat="1" applyFont="1" applyFill="1" applyBorder="1" applyAlignment="1" applyProtection="1">
      <alignment horizontal="center" vertical="center"/>
      <protection locked="0"/>
    </xf>
    <xf numFmtId="169" fontId="6" fillId="13" borderId="4" xfId="2" applyNumberFormat="1" applyFont="1" applyFill="1" applyBorder="1" applyAlignment="1" applyProtection="1">
      <alignment horizontal="center" vertical="center"/>
      <protection locked="0"/>
    </xf>
    <xf numFmtId="0" fontId="6" fillId="4" borderId="9" xfId="0" applyFont="1" applyFill="1" applyBorder="1" applyAlignment="1" applyProtection="1">
      <alignment horizontal="center" vertical="center" textRotation="255"/>
      <protection locked="0"/>
    </xf>
    <xf numFmtId="0" fontId="4" fillId="4" borderId="22" xfId="0" applyFont="1" applyFill="1" applyBorder="1" applyAlignment="1" applyProtection="1">
      <alignment horizontal="center" vertical="center"/>
      <protection locked="0"/>
    </xf>
    <xf numFmtId="0" fontId="4" fillId="4" borderId="23" xfId="0" applyFont="1" applyFill="1" applyBorder="1" applyAlignment="1" applyProtection="1">
      <alignment horizontal="center" vertical="center"/>
      <protection locked="0"/>
    </xf>
    <xf numFmtId="0" fontId="4" fillId="4" borderId="24" xfId="0" applyFont="1" applyFill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center"/>
      <protection locked="0"/>
    </xf>
    <xf numFmtId="0" fontId="1" fillId="9" borderId="9" xfId="0" applyFont="1" applyFill="1" applyBorder="1" applyAlignment="1" applyProtection="1">
      <alignment horizontal="center" vertical="center"/>
      <protection locked="0"/>
    </xf>
    <xf numFmtId="0" fontId="0" fillId="4" borderId="25" xfId="0" applyFill="1" applyBorder="1" applyAlignment="1" applyProtection="1">
      <alignment horizontal="center"/>
      <protection locked="0"/>
    </xf>
    <xf numFmtId="0" fontId="0" fillId="4" borderId="0" xfId="0" applyFill="1" applyAlignment="1" applyProtection="1">
      <alignment horizontal="center"/>
      <protection locked="0"/>
    </xf>
    <xf numFmtId="0" fontId="0" fillId="4" borderId="21" xfId="0" applyFill="1" applyBorder="1" applyAlignment="1" applyProtection="1">
      <alignment horizontal="center"/>
      <protection locked="0"/>
    </xf>
    <xf numFmtId="0" fontId="1" fillId="17" borderId="3" xfId="0" applyFont="1" applyFill="1" applyBorder="1" applyAlignment="1" applyProtection="1">
      <alignment horizontal="center" vertical="center"/>
      <protection locked="0"/>
    </xf>
    <xf numFmtId="0" fontId="1" fillId="17" borderId="5" xfId="0" applyFont="1" applyFill="1" applyBorder="1" applyAlignment="1" applyProtection="1">
      <alignment horizontal="center" vertical="center"/>
      <protection locked="0"/>
    </xf>
    <xf numFmtId="0" fontId="1" fillId="17" borderId="4" xfId="0" applyFont="1" applyFill="1" applyBorder="1" applyAlignment="1" applyProtection="1">
      <alignment horizontal="center" vertical="center"/>
      <protection locked="0"/>
    </xf>
    <xf numFmtId="169" fontId="6" fillId="4" borderId="1" xfId="2" applyNumberFormat="1" applyFont="1" applyFill="1" applyBorder="1" applyAlignment="1" applyProtection="1">
      <alignment horizontal="center" vertical="center" wrapText="1"/>
      <protection locked="0"/>
    </xf>
    <xf numFmtId="0" fontId="6" fillId="8" borderId="4" xfId="0" applyFont="1" applyFill="1" applyBorder="1" applyAlignment="1" applyProtection="1">
      <alignment horizontal="center"/>
      <protection locked="0"/>
    </xf>
    <xf numFmtId="0" fontId="6" fillId="8" borderId="1" xfId="0" applyFont="1" applyFill="1" applyBorder="1" applyAlignment="1" applyProtection="1">
      <alignment horizontal="center"/>
      <protection locked="0"/>
    </xf>
    <xf numFmtId="169" fontId="6" fillId="10" borderId="1" xfId="2" applyNumberFormat="1" applyFont="1" applyFill="1" applyBorder="1" applyAlignment="1" applyProtection="1">
      <alignment horizontal="center" vertical="center" wrapText="1"/>
      <protection locked="0"/>
    </xf>
    <xf numFmtId="0" fontId="7" fillId="4" borderId="9" xfId="0" applyFont="1" applyFill="1" applyBorder="1" applyAlignment="1" applyProtection="1">
      <alignment horizontal="left"/>
      <protection locked="0"/>
    </xf>
    <xf numFmtId="0" fontId="7" fillId="4" borderId="1" xfId="0" applyFont="1" applyFill="1" applyBorder="1" applyAlignment="1" applyProtection="1">
      <alignment horizontal="left"/>
      <protection locked="0"/>
    </xf>
    <xf numFmtId="0" fontId="6" fillId="9" borderId="25" xfId="0" applyFont="1" applyFill="1" applyBorder="1" applyAlignment="1" applyProtection="1">
      <alignment horizontal="left" vertical="center"/>
      <protection locked="0"/>
    </xf>
    <xf numFmtId="0" fontId="6" fillId="9" borderId="21" xfId="0" applyFont="1" applyFill="1" applyBorder="1" applyAlignment="1" applyProtection="1">
      <alignment horizontal="left" vertical="center"/>
      <protection locked="0"/>
    </xf>
    <xf numFmtId="0" fontId="1" fillId="4" borderId="9" xfId="0" applyFont="1" applyFill="1" applyBorder="1" applyAlignment="1" applyProtection="1">
      <alignment horizontal="left" vertical="top"/>
      <protection locked="0"/>
    </xf>
    <xf numFmtId="0" fontId="1" fillId="4" borderId="11" xfId="0" applyFont="1" applyFill="1" applyBorder="1" applyAlignment="1" applyProtection="1">
      <alignment horizontal="left" vertical="top"/>
      <protection locked="0"/>
    </xf>
    <xf numFmtId="164" fontId="6" fillId="12" borderId="6" xfId="2" applyFont="1" applyFill="1" applyBorder="1" applyAlignment="1" applyProtection="1">
      <alignment horizontal="left" vertical="center"/>
    </xf>
    <xf numFmtId="0" fontId="1" fillId="7" borderId="3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15" borderId="1" xfId="0" applyFont="1" applyFill="1" applyBorder="1" applyAlignment="1">
      <alignment horizontal="center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F9FC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R35"/>
  <sheetViews>
    <sheetView tabSelected="1" topLeftCell="C2" zoomScale="170" zoomScaleNormal="170" workbookViewId="0">
      <selection activeCell="E7" sqref="E7"/>
    </sheetView>
  </sheetViews>
  <sheetFormatPr baseColWidth="10" defaultRowHeight="15" x14ac:dyDescent="0.25"/>
  <cols>
    <col min="1" max="1" width="3.140625" style="16" bestFit="1" customWidth="1"/>
    <col min="2" max="2" width="22.5703125" style="16" customWidth="1"/>
    <col min="3" max="3" width="14.42578125" style="16" customWidth="1"/>
    <col min="4" max="4" width="6.140625" style="16" customWidth="1"/>
    <col min="5" max="5" width="14.7109375" style="16" customWidth="1"/>
    <col min="6" max="6" width="12.140625" style="26" customWidth="1"/>
    <col min="7" max="7" width="10.28515625" style="27" customWidth="1"/>
    <col min="8" max="9" width="12.7109375" style="27" customWidth="1"/>
    <col min="10" max="10" width="15.28515625" style="27" customWidth="1"/>
    <col min="11" max="11" width="11.5703125" style="16" customWidth="1"/>
    <col min="12" max="12" width="10.42578125" style="16" customWidth="1"/>
    <col min="13" max="13" width="11.28515625" style="16" customWidth="1"/>
    <col min="14" max="14" width="11.42578125" style="16"/>
    <col min="15" max="15" width="15.42578125" style="16" customWidth="1"/>
    <col min="16" max="16" width="13.5703125" style="16" customWidth="1"/>
    <col min="17" max="17" width="14.140625" style="16" customWidth="1"/>
    <col min="18" max="18" width="17.28515625" style="16" customWidth="1"/>
    <col min="19" max="16384" width="11.42578125" style="16"/>
  </cols>
  <sheetData>
    <row r="1" spans="1:18" ht="40.5" customHeight="1" x14ac:dyDescent="0.25">
      <c r="A1" s="119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  <c r="Q1" s="120"/>
      <c r="R1" s="121"/>
    </row>
    <row r="2" spans="1:18" ht="29.25" customHeight="1" x14ac:dyDescent="0.25">
      <c r="A2" s="122" t="s">
        <v>1</v>
      </c>
      <c r="B2" s="69"/>
      <c r="C2" s="15" t="s">
        <v>92</v>
      </c>
      <c r="D2" s="47">
        <v>30</v>
      </c>
      <c r="E2" s="86" t="s">
        <v>2</v>
      </c>
      <c r="F2" s="86"/>
      <c r="G2" s="127" t="s">
        <v>91</v>
      </c>
      <c r="H2" s="128"/>
      <c r="I2" s="128"/>
      <c r="J2" s="129"/>
      <c r="K2" s="69" t="s">
        <v>3</v>
      </c>
      <c r="L2" s="69"/>
      <c r="M2" s="69"/>
      <c r="N2" s="69"/>
      <c r="O2" s="69"/>
      <c r="P2" s="86"/>
      <c r="Q2" s="86"/>
      <c r="R2" s="87"/>
    </row>
    <row r="3" spans="1:18" ht="15" customHeight="1" x14ac:dyDescent="0.25">
      <c r="A3" s="118" t="s">
        <v>72</v>
      </c>
      <c r="B3" s="131" t="s">
        <v>4</v>
      </c>
      <c r="C3" s="132"/>
      <c r="D3" s="132"/>
      <c r="E3" s="132" t="s">
        <v>5</v>
      </c>
      <c r="F3" s="132"/>
      <c r="G3" s="132"/>
      <c r="H3" s="132"/>
      <c r="I3" s="132"/>
      <c r="J3" s="132"/>
      <c r="K3" s="132" t="s">
        <v>6</v>
      </c>
      <c r="L3" s="132"/>
      <c r="M3" s="132"/>
      <c r="N3" s="132"/>
      <c r="O3" s="132"/>
      <c r="P3" s="132"/>
      <c r="Q3" s="132"/>
      <c r="R3" s="89" t="s">
        <v>7</v>
      </c>
    </row>
    <row r="4" spans="1:18" s="17" customFormat="1" ht="15" customHeight="1" x14ac:dyDescent="0.25">
      <c r="A4" s="118"/>
      <c r="B4" s="93" t="s">
        <v>68</v>
      </c>
      <c r="C4" s="88" t="s">
        <v>60</v>
      </c>
      <c r="D4" s="88" t="s">
        <v>10</v>
      </c>
      <c r="E4" s="94" t="s">
        <v>13</v>
      </c>
      <c r="F4" s="95" t="s">
        <v>71</v>
      </c>
      <c r="G4" s="130" t="s">
        <v>11</v>
      </c>
      <c r="H4" s="130" t="s">
        <v>69</v>
      </c>
      <c r="I4" s="130" t="s">
        <v>70</v>
      </c>
      <c r="J4" s="133" t="s">
        <v>12</v>
      </c>
      <c r="K4" s="32" t="s">
        <v>14</v>
      </c>
      <c r="L4" s="32" t="s">
        <v>15</v>
      </c>
      <c r="M4" s="88" t="s">
        <v>16</v>
      </c>
      <c r="N4" s="88" t="s">
        <v>17</v>
      </c>
      <c r="O4" s="88" t="s">
        <v>61</v>
      </c>
      <c r="P4" s="88" t="s">
        <v>18</v>
      </c>
      <c r="Q4" s="88" t="s">
        <v>19</v>
      </c>
      <c r="R4" s="89"/>
    </row>
    <row r="5" spans="1:18" ht="26.25" customHeight="1" x14ac:dyDescent="0.25">
      <c r="A5" s="118"/>
      <c r="B5" s="93"/>
      <c r="C5" s="88"/>
      <c r="D5" s="88"/>
      <c r="E5" s="94"/>
      <c r="F5" s="95"/>
      <c r="G5" s="130"/>
      <c r="H5" s="130"/>
      <c r="I5" s="130"/>
      <c r="J5" s="133"/>
      <c r="K5" s="33">
        <v>0.04</v>
      </c>
      <c r="L5" s="33">
        <v>0.04</v>
      </c>
      <c r="M5" s="88"/>
      <c r="N5" s="88"/>
      <c r="O5" s="88"/>
      <c r="P5" s="88"/>
      <c r="Q5" s="88"/>
      <c r="R5" s="89"/>
    </row>
    <row r="6" spans="1:18" ht="24.95" customHeight="1" x14ac:dyDescent="0.25">
      <c r="A6" s="38">
        <v>1</v>
      </c>
      <c r="B6" s="42"/>
      <c r="C6" s="18"/>
      <c r="D6" s="56"/>
      <c r="E6" s="19">
        <f>C6/30*D6</f>
        <v>0</v>
      </c>
      <c r="F6" s="19">
        <f>IF(C6&lt;=2*R20,R21/30*D6,0)</f>
        <v>0</v>
      </c>
      <c r="G6" s="19">
        <f>+'HORAS EXTRAS Y RECARGOS'!X6</f>
        <v>0</v>
      </c>
      <c r="H6" s="20"/>
      <c r="I6" s="20"/>
      <c r="J6" s="35">
        <f>SUM(E6:I6)</f>
        <v>0</v>
      </c>
      <c r="K6" s="19">
        <f>(C6/30*$D$2+G6+H6)*$K$5</f>
        <v>0</v>
      </c>
      <c r="L6" s="19">
        <f>+K5:K6</f>
        <v>0</v>
      </c>
      <c r="M6" s="20"/>
      <c r="N6" s="20"/>
      <c r="O6" s="20"/>
      <c r="P6" s="20"/>
      <c r="Q6" s="48">
        <f>SUM(K6:P6)</f>
        <v>0</v>
      </c>
      <c r="R6" s="34">
        <f>+J6-Q6</f>
        <v>0</v>
      </c>
    </row>
    <row r="7" spans="1:18" ht="24.95" customHeight="1" x14ac:dyDescent="0.25">
      <c r="A7" s="38">
        <v>2</v>
      </c>
      <c r="B7" s="42"/>
      <c r="C7" s="18"/>
      <c r="D7" s="56"/>
      <c r="E7" s="19">
        <f t="shared" ref="E7:E15" si="0">C7/30*D7</f>
        <v>0</v>
      </c>
      <c r="F7" s="19">
        <f t="shared" ref="F7:F15" si="1">IF(C7&lt;=2*R21,R22/30*D7,0)</f>
        <v>0</v>
      </c>
      <c r="G7" s="19">
        <f>+'HORAS EXTRAS Y RECARGOS'!X7</f>
        <v>0</v>
      </c>
      <c r="H7" s="20"/>
      <c r="I7" s="20"/>
      <c r="J7" s="35">
        <f t="shared" ref="J7:J15" si="2">SUM(E7:I7)</f>
        <v>0</v>
      </c>
      <c r="K7" s="19">
        <f t="shared" ref="K7:K15" si="3">(C7/30*$D$2+G7+H7)*$K$5</f>
        <v>0</v>
      </c>
      <c r="L7" s="19">
        <f t="shared" ref="L7:L15" si="4">+K6:K7</f>
        <v>0</v>
      </c>
      <c r="M7" s="20"/>
      <c r="N7" s="20"/>
      <c r="O7" s="20"/>
      <c r="P7" s="20"/>
      <c r="Q7" s="48">
        <f t="shared" ref="Q7:Q15" si="5">SUM(K7:P7)</f>
        <v>0</v>
      </c>
      <c r="R7" s="34">
        <f t="shared" ref="R7:R15" si="6">+J7-Q7</f>
        <v>0</v>
      </c>
    </row>
    <row r="8" spans="1:18" ht="24.95" customHeight="1" x14ac:dyDescent="0.25">
      <c r="A8" s="38">
        <v>3</v>
      </c>
      <c r="B8" s="42"/>
      <c r="C8" s="18"/>
      <c r="D8" s="56"/>
      <c r="E8" s="19">
        <f t="shared" si="0"/>
        <v>0</v>
      </c>
      <c r="F8" s="19">
        <f t="shared" si="1"/>
        <v>0</v>
      </c>
      <c r="G8" s="19">
        <f>+'HORAS EXTRAS Y RECARGOS'!X8</f>
        <v>0</v>
      </c>
      <c r="H8" s="20"/>
      <c r="I8" s="20"/>
      <c r="J8" s="35">
        <f t="shared" si="2"/>
        <v>0</v>
      </c>
      <c r="K8" s="19">
        <f t="shared" si="3"/>
        <v>0</v>
      </c>
      <c r="L8" s="19">
        <f t="shared" si="4"/>
        <v>0</v>
      </c>
      <c r="M8" s="20"/>
      <c r="N8" s="20"/>
      <c r="O8" s="20"/>
      <c r="P8" s="20"/>
      <c r="Q8" s="48">
        <f t="shared" si="5"/>
        <v>0</v>
      </c>
      <c r="R8" s="34">
        <f t="shared" si="6"/>
        <v>0</v>
      </c>
    </row>
    <row r="9" spans="1:18" ht="24.95" customHeight="1" x14ac:dyDescent="0.25">
      <c r="A9" s="38">
        <v>4</v>
      </c>
      <c r="B9" s="42"/>
      <c r="C9" s="18"/>
      <c r="D9" s="56"/>
      <c r="E9" s="19">
        <f t="shared" si="0"/>
        <v>0</v>
      </c>
      <c r="F9" s="19">
        <f t="shared" si="1"/>
        <v>0</v>
      </c>
      <c r="G9" s="19">
        <f>+'HORAS EXTRAS Y RECARGOS'!X9</f>
        <v>0</v>
      </c>
      <c r="H9" s="20"/>
      <c r="I9" s="20"/>
      <c r="J9" s="35">
        <f t="shared" si="2"/>
        <v>0</v>
      </c>
      <c r="K9" s="19">
        <f t="shared" si="3"/>
        <v>0</v>
      </c>
      <c r="L9" s="19">
        <f t="shared" si="4"/>
        <v>0</v>
      </c>
      <c r="M9" s="20"/>
      <c r="N9" s="20"/>
      <c r="O9" s="20"/>
      <c r="P9" s="20"/>
      <c r="Q9" s="48">
        <f t="shared" si="5"/>
        <v>0</v>
      </c>
      <c r="R9" s="34">
        <f t="shared" si="6"/>
        <v>0</v>
      </c>
    </row>
    <row r="10" spans="1:18" ht="24.95" customHeight="1" x14ac:dyDescent="0.25">
      <c r="A10" s="38">
        <v>5</v>
      </c>
      <c r="B10" s="42"/>
      <c r="C10" s="18"/>
      <c r="D10" s="56"/>
      <c r="E10" s="19">
        <f t="shared" si="0"/>
        <v>0</v>
      </c>
      <c r="F10" s="19">
        <f t="shared" si="1"/>
        <v>0</v>
      </c>
      <c r="G10" s="19">
        <f>+'HORAS EXTRAS Y RECARGOS'!X10</f>
        <v>0</v>
      </c>
      <c r="H10" s="20"/>
      <c r="I10" s="20"/>
      <c r="J10" s="35">
        <f t="shared" si="2"/>
        <v>0</v>
      </c>
      <c r="K10" s="19">
        <f t="shared" si="3"/>
        <v>0</v>
      </c>
      <c r="L10" s="19">
        <f t="shared" si="4"/>
        <v>0</v>
      </c>
      <c r="M10" s="20"/>
      <c r="N10" s="20"/>
      <c r="O10" s="20"/>
      <c r="P10" s="20"/>
      <c r="Q10" s="48">
        <f t="shared" si="5"/>
        <v>0</v>
      </c>
      <c r="R10" s="34">
        <f t="shared" si="6"/>
        <v>0</v>
      </c>
    </row>
    <row r="11" spans="1:18" ht="24.95" hidden="1" customHeight="1" x14ac:dyDescent="0.25">
      <c r="A11" s="38">
        <v>6</v>
      </c>
      <c r="B11" s="43"/>
      <c r="C11" s="18"/>
      <c r="D11" s="56"/>
      <c r="E11" s="19">
        <f t="shared" si="0"/>
        <v>0</v>
      </c>
      <c r="F11" s="19">
        <f t="shared" si="1"/>
        <v>0</v>
      </c>
      <c r="G11" s="19">
        <f>+'HORAS EXTRAS Y RECARGOS'!X11</f>
        <v>0</v>
      </c>
      <c r="H11" s="20"/>
      <c r="I11" s="20"/>
      <c r="J11" s="35">
        <f t="shared" si="2"/>
        <v>0</v>
      </c>
      <c r="K11" s="19">
        <f t="shared" si="3"/>
        <v>0</v>
      </c>
      <c r="L11" s="19">
        <f t="shared" si="4"/>
        <v>0</v>
      </c>
      <c r="M11" s="20"/>
      <c r="N11" s="20"/>
      <c r="O11" s="20"/>
      <c r="P11" s="20"/>
      <c r="Q11" s="48">
        <f t="shared" si="5"/>
        <v>0</v>
      </c>
      <c r="R11" s="34">
        <f t="shared" si="6"/>
        <v>0</v>
      </c>
    </row>
    <row r="12" spans="1:18" ht="24.95" hidden="1" customHeight="1" x14ac:dyDescent="0.25">
      <c r="A12" s="38">
        <v>7</v>
      </c>
      <c r="B12" s="36"/>
      <c r="C12" s="18"/>
      <c r="D12" s="56"/>
      <c r="E12" s="19">
        <f t="shared" si="0"/>
        <v>0</v>
      </c>
      <c r="F12" s="19">
        <f t="shared" si="1"/>
        <v>0</v>
      </c>
      <c r="G12" s="19">
        <f>+'HORAS EXTRAS Y RECARGOS'!X12</f>
        <v>0</v>
      </c>
      <c r="H12" s="20"/>
      <c r="I12" s="20"/>
      <c r="J12" s="35">
        <f t="shared" si="2"/>
        <v>0</v>
      </c>
      <c r="K12" s="19">
        <f t="shared" si="3"/>
        <v>0</v>
      </c>
      <c r="L12" s="19">
        <f t="shared" si="4"/>
        <v>0</v>
      </c>
      <c r="M12" s="20"/>
      <c r="N12" s="20"/>
      <c r="O12" s="20"/>
      <c r="P12" s="20"/>
      <c r="Q12" s="48">
        <f t="shared" si="5"/>
        <v>0</v>
      </c>
      <c r="R12" s="34">
        <f t="shared" si="6"/>
        <v>0</v>
      </c>
    </row>
    <row r="13" spans="1:18" ht="24.95" hidden="1" customHeight="1" x14ac:dyDescent="0.25">
      <c r="A13" s="38">
        <v>8</v>
      </c>
      <c r="B13" s="36"/>
      <c r="C13" s="18"/>
      <c r="D13" s="56"/>
      <c r="E13" s="19">
        <f t="shared" si="0"/>
        <v>0</v>
      </c>
      <c r="F13" s="19">
        <f t="shared" si="1"/>
        <v>0</v>
      </c>
      <c r="G13" s="19">
        <f>+'HORAS EXTRAS Y RECARGOS'!X13</f>
        <v>0</v>
      </c>
      <c r="H13" s="20"/>
      <c r="I13" s="20"/>
      <c r="J13" s="35">
        <f t="shared" si="2"/>
        <v>0</v>
      </c>
      <c r="K13" s="19">
        <f t="shared" si="3"/>
        <v>0</v>
      </c>
      <c r="L13" s="19">
        <f t="shared" si="4"/>
        <v>0</v>
      </c>
      <c r="M13" s="20"/>
      <c r="N13" s="20"/>
      <c r="O13" s="20"/>
      <c r="P13" s="20"/>
      <c r="Q13" s="48">
        <f t="shared" si="5"/>
        <v>0</v>
      </c>
      <c r="R13" s="34">
        <f t="shared" si="6"/>
        <v>0</v>
      </c>
    </row>
    <row r="14" spans="1:18" ht="24.95" hidden="1" customHeight="1" x14ac:dyDescent="0.25">
      <c r="A14" s="38">
        <v>9</v>
      </c>
      <c r="B14" s="36"/>
      <c r="C14" s="18"/>
      <c r="D14" s="56"/>
      <c r="E14" s="19">
        <f t="shared" si="0"/>
        <v>0</v>
      </c>
      <c r="F14" s="19">
        <f t="shared" si="1"/>
        <v>0</v>
      </c>
      <c r="G14" s="19">
        <f>+'HORAS EXTRAS Y RECARGOS'!X14</f>
        <v>0</v>
      </c>
      <c r="H14" s="20"/>
      <c r="I14" s="20"/>
      <c r="J14" s="35">
        <f t="shared" si="2"/>
        <v>0</v>
      </c>
      <c r="K14" s="19">
        <f t="shared" si="3"/>
        <v>0</v>
      </c>
      <c r="L14" s="19">
        <f t="shared" si="4"/>
        <v>0</v>
      </c>
      <c r="M14" s="20"/>
      <c r="N14" s="20"/>
      <c r="O14" s="20"/>
      <c r="P14" s="20"/>
      <c r="Q14" s="48">
        <f t="shared" si="5"/>
        <v>0</v>
      </c>
      <c r="R14" s="34">
        <f t="shared" si="6"/>
        <v>0</v>
      </c>
    </row>
    <row r="15" spans="1:18" ht="24.95" customHeight="1" x14ac:dyDescent="0.25">
      <c r="A15" s="38">
        <v>10</v>
      </c>
      <c r="B15" s="42"/>
      <c r="C15" s="18"/>
      <c r="D15" s="56"/>
      <c r="E15" s="19">
        <f t="shared" si="0"/>
        <v>0</v>
      </c>
      <c r="F15" s="19">
        <f t="shared" si="1"/>
        <v>0</v>
      </c>
      <c r="G15" s="19">
        <f>+'HORAS EXTRAS Y RECARGOS'!X15</f>
        <v>0</v>
      </c>
      <c r="H15" s="20"/>
      <c r="I15" s="20"/>
      <c r="J15" s="35">
        <f t="shared" si="2"/>
        <v>0</v>
      </c>
      <c r="K15" s="19">
        <f t="shared" si="3"/>
        <v>0</v>
      </c>
      <c r="L15" s="19">
        <f t="shared" si="4"/>
        <v>0</v>
      </c>
      <c r="M15" s="20"/>
      <c r="N15" s="20"/>
      <c r="O15" s="20"/>
      <c r="P15" s="20"/>
      <c r="Q15" s="48">
        <f t="shared" si="5"/>
        <v>0</v>
      </c>
      <c r="R15" s="34">
        <f t="shared" si="6"/>
        <v>0</v>
      </c>
    </row>
    <row r="16" spans="1:18" ht="30" customHeight="1" x14ac:dyDescent="0.25">
      <c r="A16" s="123" t="s">
        <v>20</v>
      </c>
      <c r="B16" s="83"/>
      <c r="C16" s="57">
        <f>SUM(C6:C15)</f>
        <v>0</v>
      </c>
      <c r="D16" s="58"/>
      <c r="E16" s="57">
        <f t="shared" ref="E16:J16" si="7">SUM(E6:E15)</f>
        <v>0</v>
      </c>
      <c r="F16" s="35">
        <f t="shared" si="7"/>
        <v>0</v>
      </c>
      <c r="G16" s="57">
        <f t="shared" si="7"/>
        <v>0</v>
      </c>
      <c r="H16" s="57">
        <f t="shared" si="7"/>
        <v>0</v>
      </c>
      <c r="I16" s="57">
        <f t="shared" si="7"/>
        <v>0</v>
      </c>
      <c r="J16" s="57">
        <f t="shared" si="7"/>
        <v>0</v>
      </c>
      <c r="K16" s="57">
        <f t="shared" ref="K16:L16" si="8">SUM(K6:K15)</f>
        <v>0</v>
      </c>
      <c r="L16" s="57">
        <f t="shared" si="8"/>
        <v>0</v>
      </c>
      <c r="M16" s="57">
        <f t="shared" ref="M16" si="9">SUM(M6:M15)</f>
        <v>0</v>
      </c>
      <c r="N16" s="57">
        <f t="shared" ref="N16:R16" si="10">SUM(N6:N15)</f>
        <v>0</v>
      </c>
      <c r="O16" s="57">
        <f t="shared" si="10"/>
        <v>0</v>
      </c>
      <c r="P16" s="57">
        <f t="shared" si="10"/>
        <v>0</v>
      </c>
      <c r="Q16" s="57">
        <f t="shared" si="10"/>
        <v>0</v>
      </c>
      <c r="R16" s="57">
        <f t="shared" si="10"/>
        <v>0</v>
      </c>
    </row>
    <row r="17" spans="1:18" ht="8.25" customHeight="1" x14ac:dyDescent="0.25">
      <c r="A17" s="124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6"/>
      <c r="P17" s="69"/>
      <c r="Q17" s="69"/>
      <c r="R17" s="70"/>
    </row>
    <row r="18" spans="1:18" s="21" customFormat="1" x14ac:dyDescent="0.25">
      <c r="A18" s="77" t="s">
        <v>74</v>
      </c>
      <c r="B18" s="78"/>
      <c r="C18" s="78"/>
      <c r="D18" s="78"/>
      <c r="E18" s="81" t="s">
        <v>75</v>
      </c>
      <c r="F18" s="81"/>
      <c r="G18" s="81"/>
      <c r="H18" s="71" t="s">
        <v>93</v>
      </c>
      <c r="I18" s="72"/>
      <c r="J18" s="72"/>
      <c r="K18" s="72"/>
      <c r="L18" s="73"/>
      <c r="M18" s="74" t="s">
        <v>94</v>
      </c>
      <c r="N18" s="75"/>
      <c r="O18" s="76"/>
      <c r="P18" s="69"/>
      <c r="Q18" s="69"/>
      <c r="R18" s="70"/>
    </row>
    <row r="19" spans="1:18" s="22" customFormat="1" x14ac:dyDescent="0.25">
      <c r="A19" s="79" t="s">
        <v>21</v>
      </c>
      <c r="B19" s="80"/>
      <c r="C19" s="82" t="s">
        <v>22</v>
      </c>
      <c r="D19" s="82"/>
      <c r="E19" s="15" t="s">
        <v>21</v>
      </c>
      <c r="F19" s="83" t="s">
        <v>22</v>
      </c>
      <c r="G19" s="83"/>
      <c r="H19" s="84" t="s">
        <v>21</v>
      </c>
      <c r="I19" s="84"/>
      <c r="J19" s="39" t="s">
        <v>23</v>
      </c>
      <c r="K19" s="85" t="s">
        <v>22</v>
      </c>
      <c r="L19" s="85"/>
      <c r="M19" s="60" t="s">
        <v>24</v>
      </c>
      <c r="N19" s="60" t="s">
        <v>23</v>
      </c>
      <c r="O19" s="61" t="s">
        <v>22</v>
      </c>
      <c r="P19" s="69"/>
      <c r="Q19" s="69"/>
      <c r="R19" s="70"/>
    </row>
    <row r="20" spans="1:18" ht="20.100000000000001" customHeight="1" x14ac:dyDescent="0.25">
      <c r="A20" s="134" t="s">
        <v>73</v>
      </c>
      <c r="B20" s="135"/>
      <c r="C20" s="98">
        <f>+E16</f>
        <v>0</v>
      </c>
      <c r="D20" s="98"/>
      <c r="E20" s="28" t="s">
        <v>14</v>
      </c>
      <c r="F20" s="98">
        <f>+K16</f>
        <v>0</v>
      </c>
      <c r="G20" s="98"/>
      <c r="H20" s="92" t="s">
        <v>35</v>
      </c>
      <c r="I20" s="92"/>
      <c r="J20" s="29">
        <v>0.02</v>
      </c>
      <c r="K20" s="98">
        <f>+($C$16/30*$D$2+$G$16+$H$16)*J20</f>
        <v>0</v>
      </c>
      <c r="L20" s="98"/>
      <c r="M20" s="62" t="s">
        <v>37</v>
      </c>
      <c r="N20" s="63">
        <v>8.3299999999999999E-2</v>
      </c>
      <c r="O20" s="64">
        <f>+N($C$16/30*$D$2+$G$16+$F$16+$H$6)*N20</f>
        <v>0</v>
      </c>
      <c r="P20" s="99" t="s">
        <v>89</v>
      </c>
      <c r="Q20" s="100"/>
      <c r="R20" s="23">
        <v>1750905</v>
      </c>
    </row>
    <row r="21" spans="1:18" ht="20.100000000000001" customHeight="1" x14ac:dyDescent="0.25">
      <c r="A21" s="134" t="s">
        <v>28</v>
      </c>
      <c r="B21" s="135"/>
      <c r="C21" s="98">
        <f>+F16</f>
        <v>0</v>
      </c>
      <c r="D21" s="98"/>
      <c r="E21" s="28" t="s">
        <v>15</v>
      </c>
      <c r="F21" s="98">
        <f>+L16</f>
        <v>0</v>
      </c>
      <c r="G21" s="98"/>
      <c r="H21" s="92" t="s">
        <v>36</v>
      </c>
      <c r="I21" s="92"/>
      <c r="J21" s="29">
        <v>0.03</v>
      </c>
      <c r="K21" s="98">
        <f t="shared" ref="K21:K24" si="11">+($C$16/30*$D$2+$G$16+$H$16)*J21</f>
        <v>0</v>
      </c>
      <c r="L21" s="98"/>
      <c r="M21" s="62" t="s">
        <v>38</v>
      </c>
      <c r="N21" s="63">
        <v>8.3299999999999999E-2</v>
      </c>
      <c r="O21" s="64">
        <f t="shared" ref="O21:O22" si="12">+N($C$16/30*$D$2+$G$16+$F$16+$H$6)*N21</f>
        <v>0</v>
      </c>
      <c r="P21" s="99" t="s">
        <v>90</v>
      </c>
      <c r="Q21" s="100"/>
      <c r="R21" s="23">
        <v>249095</v>
      </c>
    </row>
    <row r="22" spans="1:18" ht="20.100000000000001" customHeight="1" x14ac:dyDescent="0.25">
      <c r="A22" s="134" t="s">
        <v>29</v>
      </c>
      <c r="B22" s="135"/>
      <c r="C22" s="98">
        <f>+'HORAS EXTRAS Y RECARGOS'!E16+'HORAS EXTRAS Y RECARGOS'!H16+'HORAS EXTRAS Y RECARGOS'!N16+'HORAS EXTRAS Y RECARGOS'!Q16</f>
        <v>0</v>
      </c>
      <c r="D22" s="98"/>
      <c r="E22" s="28" t="s">
        <v>16</v>
      </c>
      <c r="F22" s="98">
        <v>0</v>
      </c>
      <c r="G22" s="98"/>
      <c r="H22" s="114" t="s">
        <v>55</v>
      </c>
      <c r="I22" s="114"/>
      <c r="J22" s="59">
        <v>0.04</v>
      </c>
      <c r="K22" s="96">
        <f t="shared" si="11"/>
        <v>0</v>
      </c>
      <c r="L22" s="96"/>
      <c r="M22" s="62" t="s">
        <v>54</v>
      </c>
      <c r="N22" s="65">
        <v>0.01</v>
      </c>
      <c r="O22" s="64">
        <f t="shared" si="12"/>
        <v>0</v>
      </c>
      <c r="P22" s="99" t="s">
        <v>59</v>
      </c>
      <c r="Q22" s="100"/>
      <c r="R22" s="24">
        <v>220</v>
      </c>
    </row>
    <row r="23" spans="1:18" ht="20.100000000000001" customHeight="1" x14ac:dyDescent="0.25">
      <c r="A23" s="134" t="s">
        <v>30</v>
      </c>
      <c r="B23" s="135"/>
      <c r="C23" s="98">
        <f>+'HORAS EXTRAS Y RECARGOS'!T16+'HORAS EXTRAS Y RECARGOS'!K16</f>
        <v>0</v>
      </c>
      <c r="D23" s="98"/>
      <c r="E23" s="28" t="s">
        <v>32</v>
      </c>
      <c r="F23" s="98">
        <f>+N16</f>
        <v>0</v>
      </c>
      <c r="G23" s="98"/>
      <c r="H23" s="92" t="s">
        <v>14</v>
      </c>
      <c r="I23" s="92"/>
      <c r="J23" s="30">
        <v>8.5000000000000006E-2</v>
      </c>
      <c r="K23" s="98">
        <f t="shared" si="11"/>
        <v>0</v>
      </c>
      <c r="L23" s="98"/>
      <c r="M23" s="62" t="s">
        <v>39</v>
      </c>
      <c r="N23" s="63">
        <v>4.1700000000000001E-2</v>
      </c>
      <c r="O23" s="64">
        <f>+N($C$16/30*$D$2)*N23</f>
        <v>0</v>
      </c>
      <c r="P23" s="101" t="s">
        <v>62</v>
      </c>
      <c r="Q23" s="102"/>
      <c r="R23" s="103"/>
    </row>
    <row r="24" spans="1:18" ht="20.100000000000001" customHeight="1" x14ac:dyDescent="0.25">
      <c r="A24" s="134" t="s">
        <v>31</v>
      </c>
      <c r="B24" s="135"/>
      <c r="C24" s="98">
        <f>+'HORAS EXTRAS Y RECARGOS'!W16</f>
        <v>0</v>
      </c>
      <c r="D24" s="98"/>
      <c r="E24" s="28" t="s">
        <v>53</v>
      </c>
      <c r="F24" s="98">
        <v>0</v>
      </c>
      <c r="G24" s="98"/>
      <c r="H24" s="114" t="s">
        <v>15</v>
      </c>
      <c r="I24" s="114"/>
      <c r="J24" s="59">
        <v>0.12</v>
      </c>
      <c r="K24" s="96">
        <f t="shared" si="11"/>
        <v>0</v>
      </c>
      <c r="L24" s="96"/>
      <c r="M24" s="62" t="s">
        <v>95</v>
      </c>
      <c r="N24" s="62"/>
      <c r="O24" s="66">
        <v>75000</v>
      </c>
      <c r="P24" s="104"/>
      <c r="Q24" s="105"/>
      <c r="R24" s="106"/>
    </row>
    <row r="25" spans="1:18" ht="20.100000000000001" customHeight="1" x14ac:dyDescent="0.25">
      <c r="A25" s="134" t="s">
        <v>63</v>
      </c>
      <c r="B25" s="135"/>
      <c r="C25" s="97"/>
      <c r="D25" s="97"/>
      <c r="E25" s="28" t="s">
        <v>33</v>
      </c>
      <c r="F25" s="98">
        <f>+O16</f>
        <v>0</v>
      </c>
      <c r="G25" s="98"/>
      <c r="H25" s="114" t="s">
        <v>52</v>
      </c>
      <c r="I25" s="114"/>
      <c r="J25" s="40">
        <v>5.2199999999999998E-3</v>
      </c>
      <c r="K25" s="96">
        <f>+($C$16/30*$D$2+$G$16+$H$16-C27)*J25</f>
        <v>0</v>
      </c>
      <c r="L25" s="96"/>
      <c r="M25" s="62"/>
      <c r="N25" s="62"/>
      <c r="O25" s="66"/>
      <c r="P25" s="104"/>
      <c r="Q25" s="105"/>
      <c r="R25" s="106"/>
    </row>
    <row r="26" spans="1:18" ht="20.100000000000001" customHeight="1" x14ac:dyDescent="0.25">
      <c r="A26" s="134" t="s">
        <v>64</v>
      </c>
      <c r="B26" s="135"/>
      <c r="C26" s="97"/>
      <c r="D26" s="97"/>
      <c r="E26" s="28" t="s">
        <v>34</v>
      </c>
      <c r="F26" s="98">
        <v>0</v>
      </c>
      <c r="G26" s="98"/>
      <c r="H26" s="92"/>
      <c r="I26" s="92"/>
      <c r="J26" s="31"/>
      <c r="K26" s="97"/>
      <c r="L26" s="97"/>
      <c r="M26" s="62"/>
      <c r="N26" s="62"/>
      <c r="O26" s="66"/>
      <c r="P26" s="104"/>
      <c r="Q26" s="105"/>
      <c r="R26" s="106"/>
    </row>
    <row r="27" spans="1:18" ht="20.100000000000001" customHeight="1" x14ac:dyDescent="0.25">
      <c r="A27" s="134" t="s">
        <v>65</v>
      </c>
      <c r="B27" s="135"/>
      <c r="C27" s="97"/>
      <c r="D27" s="97"/>
      <c r="E27" s="28"/>
      <c r="F27" s="97"/>
      <c r="G27" s="97"/>
      <c r="H27" s="92"/>
      <c r="I27" s="92"/>
      <c r="J27" s="31"/>
      <c r="K27" s="97"/>
      <c r="L27" s="97"/>
      <c r="M27" s="62"/>
      <c r="N27" s="62"/>
      <c r="O27" s="66"/>
      <c r="P27" s="104"/>
      <c r="Q27" s="105"/>
      <c r="R27" s="106"/>
    </row>
    <row r="28" spans="1:18" ht="20.100000000000001" customHeight="1" x14ac:dyDescent="0.25">
      <c r="A28" s="134" t="s">
        <v>66</v>
      </c>
      <c r="B28" s="135"/>
      <c r="C28" s="97"/>
      <c r="D28" s="97"/>
      <c r="E28" s="28"/>
      <c r="F28" s="97"/>
      <c r="G28" s="97"/>
      <c r="H28" s="92"/>
      <c r="I28" s="92"/>
      <c r="J28" s="31"/>
      <c r="K28" s="97"/>
      <c r="L28" s="97"/>
      <c r="M28" s="62"/>
      <c r="N28" s="62"/>
      <c r="O28" s="66"/>
      <c r="P28" s="104"/>
      <c r="Q28" s="105"/>
      <c r="R28" s="106"/>
    </row>
    <row r="29" spans="1:18" ht="20.100000000000001" customHeight="1" x14ac:dyDescent="0.25">
      <c r="A29" s="134" t="s">
        <v>67</v>
      </c>
      <c r="B29" s="135"/>
      <c r="C29" s="97"/>
      <c r="D29" s="97"/>
      <c r="E29" s="28"/>
      <c r="F29" s="97"/>
      <c r="G29" s="97"/>
      <c r="H29" s="92"/>
      <c r="I29" s="92"/>
      <c r="J29" s="31"/>
      <c r="K29" s="97"/>
      <c r="L29" s="97"/>
      <c r="M29" s="62"/>
      <c r="N29" s="62"/>
      <c r="O29" s="66"/>
      <c r="P29" s="104"/>
      <c r="Q29" s="105"/>
      <c r="R29" s="106"/>
    </row>
    <row r="30" spans="1:18" s="25" customFormat="1" ht="25.5" customHeight="1" x14ac:dyDescent="0.25">
      <c r="A30" s="136" t="s">
        <v>25</v>
      </c>
      <c r="B30" s="137"/>
      <c r="C30" s="140">
        <f>SUM(C20:D29)</f>
        <v>0</v>
      </c>
      <c r="D30" s="140"/>
      <c r="E30" s="37" t="s">
        <v>56</v>
      </c>
      <c r="F30" s="140">
        <f>SUM(F20:G29)</f>
        <v>0</v>
      </c>
      <c r="G30" s="140"/>
      <c r="H30" s="115" t="s">
        <v>57</v>
      </c>
      <c r="I30" s="116"/>
      <c r="J30" s="117"/>
      <c r="K30" s="90">
        <f>SUM(K20:L29)</f>
        <v>0</v>
      </c>
      <c r="L30" s="91"/>
      <c r="M30" s="110" t="s">
        <v>58</v>
      </c>
      <c r="N30" s="111"/>
      <c r="O30" s="67">
        <f>SUM(O20:O29)</f>
        <v>75000</v>
      </c>
      <c r="P30" s="104"/>
      <c r="Q30" s="105"/>
      <c r="R30" s="106"/>
    </row>
    <row r="31" spans="1:18" x14ac:dyDescent="0.25">
      <c r="A31" s="138" t="s">
        <v>26</v>
      </c>
      <c r="B31" s="112"/>
      <c r="C31" s="112"/>
      <c r="D31" s="112"/>
      <c r="E31" s="112"/>
      <c r="F31" s="112"/>
      <c r="G31" s="112"/>
      <c r="H31" s="112"/>
      <c r="I31" s="112" t="s">
        <v>27</v>
      </c>
      <c r="J31" s="112"/>
      <c r="K31" s="112"/>
      <c r="L31" s="112"/>
      <c r="M31" s="112"/>
      <c r="N31" s="112"/>
      <c r="O31" s="112"/>
      <c r="P31" s="104"/>
      <c r="Q31" s="105"/>
      <c r="R31" s="106"/>
    </row>
    <row r="32" spans="1:18" x14ac:dyDescent="0.25">
      <c r="A32" s="138"/>
      <c r="B32" s="112"/>
      <c r="C32" s="112"/>
      <c r="D32" s="112"/>
      <c r="E32" s="112"/>
      <c r="F32" s="112"/>
      <c r="G32" s="112"/>
      <c r="H32" s="112"/>
      <c r="I32" s="112"/>
      <c r="J32" s="112"/>
      <c r="K32" s="112"/>
      <c r="L32" s="112"/>
      <c r="M32" s="112"/>
      <c r="N32" s="112"/>
      <c r="O32" s="112"/>
      <c r="P32" s="104"/>
      <c r="Q32" s="105"/>
      <c r="R32" s="106"/>
    </row>
    <row r="33" spans="1:18" ht="15.75" thickBot="1" x14ac:dyDescent="0.3">
      <c r="A33" s="139"/>
      <c r="B33" s="113"/>
      <c r="C33" s="113"/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113"/>
      <c r="P33" s="107"/>
      <c r="Q33" s="108"/>
      <c r="R33" s="109"/>
    </row>
    <row r="35" spans="1:18" x14ac:dyDescent="0.25">
      <c r="J35" s="41"/>
      <c r="O35" s="68">
        <f>+O30+K30+C30</f>
        <v>75000</v>
      </c>
    </row>
  </sheetData>
  <mergeCells count="99">
    <mergeCell ref="A29:B29"/>
    <mergeCell ref="A30:B30"/>
    <mergeCell ref="A31:H33"/>
    <mergeCell ref="C29:D29"/>
    <mergeCell ref="F28:G28"/>
    <mergeCell ref="F29:G29"/>
    <mergeCell ref="C30:D30"/>
    <mergeCell ref="H28:I28"/>
    <mergeCell ref="H29:I29"/>
    <mergeCell ref="F30:G30"/>
    <mergeCell ref="A25:B25"/>
    <mergeCell ref="A26:B26"/>
    <mergeCell ref="C28:D28"/>
    <mergeCell ref="A27:B27"/>
    <mergeCell ref="A28:B28"/>
    <mergeCell ref="C25:D25"/>
    <mergeCell ref="C26:D26"/>
    <mergeCell ref="C27:D27"/>
    <mergeCell ref="A20:B20"/>
    <mergeCell ref="A21:B21"/>
    <mergeCell ref="A22:B22"/>
    <mergeCell ref="A23:B23"/>
    <mergeCell ref="A24:B24"/>
    <mergeCell ref="A3:A5"/>
    <mergeCell ref="A1:R1"/>
    <mergeCell ref="A2:B2"/>
    <mergeCell ref="A16:B16"/>
    <mergeCell ref="A17:O17"/>
    <mergeCell ref="G2:J2"/>
    <mergeCell ref="E2:F2"/>
    <mergeCell ref="G4:G5"/>
    <mergeCell ref="H4:H5"/>
    <mergeCell ref="I4:I5"/>
    <mergeCell ref="M4:M5"/>
    <mergeCell ref="K2:O2"/>
    <mergeCell ref="B3:D3"/>
    <mergeCell ref="E3:J3"/>
    <mergeCell ref="K3:Q3"/>
    <mergeCell ref="J4:J5"/>
    <mergeCell ref="P20:Q20"/>
    <mergeCell ref="P21:Q21"/>
    <mergeCell ref="P22:Q22"/>
    <mergeCell ref="K22:L22"/>
    <mergeCell ref="K23:L23"/>
    <mergeCell ref="P23:R33"/>
    <mergeCell ref="M30:N30"/>
    <mergeCell ref="I31:O33"/>
    <mergeCell ref="H21:I21"/>
    <mergeCell ref="H22:I22"/>
    <mergeCell ref="H23:I23"/>
    <mergeCell ref="H24:I24"/>
    <mergeCell ref="H25:I25"/>
    <mergeCell ref="H26:I26"/>
    <mergeCell ref="H27:I27"/>
    <mergeCell ref="H30:J30"/>
    <mergeCell ref="K20:L20"/>
    <mergeCell ref="K21:L21"/>
    <mergeCell ref="K28:L28"/>
    <mergeCell ref="K29:L29"/>
    <mergeCell ref="F20:G20"/>
    <mergeCell ref="F21:G21"/>
    <mergeCell ref="F22:G22"/>
    <mergeCell ref="F23:G23"/>
    <mergeCell ref="F24:G24"/>
    <mergeCell ref="F25:G25"/>
    <mergeCell ref="F26:G26"/>
    <mergeCell ref="F27:G27"/>
    <mergeCell ref="K30:L30"/>
    <mergeCell ref="H20:I20"/>
    <mergeCell ref="B4:B5"/>
    <mergeCell ref="E4:E5"/>
    <mergeCell ref="C4:C5"/>
    <mergeCell ref="D4:D5"/>
    <mergeCell ref="F4:F5"/>
    <mergeCell ref="K24:L24"/>
    <mergeCell ref="K25:L25"/>
    <mergeCell ref="K26:L26"/>
    <mergeCell ref="K27:L27"/>
    <mergeCell ref="C20:D20"/>
    <mergeCell ref="C21:D21"/>
    <mergeCell ref="C22:D22"/>
    <mergeCell ref="C23:D23"/>
    <mergeCell ref="C24:D24"/>
    <mergeCell ref="P2:R2"/>
    <mergeCell ref="P4:P5"/>
    <mergeCell ref="Q4:Q5"/>
    <mergeCell ref="R3:R5"/>
    <mergeCell ref="N4:N5"/>
    <mergeCell ref="O4:O5"/>
    <mergeCell ref="P17:R19"/>
    <mergeCell ref="H18:L18"/>
    <mergeCell ref="M18:O18"/>
    <mergeCell ref="A18:D18"/>
    <mergeCell ref="A19:B19"/>
    <mergeCell ref="E18:G18"/>
    <mergeCell ref="C19:D19"/>
    <mergeCell ref="F19:G19"/>
    <mergeCell ref="H19:I19"/>
    <mergeCell ref="K19:L19"/>
  </mergeCells>
  <dataValidations disablePrompts="1" count="1">
    <dataValidation type="list" allowBlank="1" showInputMessage="1" showErrorMessage="1" sqref="H18:L18" xr:uid="{F4C34066-4ACB-497D-AAB5-CDC625593156}">
      <formula1>"Aportante con excepción de Parafiscales y Salud, Aportante sin excepción aportes a Parafiscales y Salud"</formula1>
    </dataValidation>
  </dataValidations>
  <pageMargins left="0.56000000000000005" right="0.70866141732283472" top="0.8" bottom="0.74803149606299213" header="0.31496062992125984" footer="0.31496062992125984"/>
  <pageSetup paperSize="5" scale="6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X16"/>
  <sheetViews>
    <sheetView zoomScale="130" zoomScaleNormal="130" workbookViewId="0">
      <selection activeCell="E6" sqref="E6"/>
    </sheetView>
  </sheetViews>
  <sheetFormatPr baseColWidth="10" defaultRowHeight="15" x14ac:dyDescent="0.25"/>
  <cols>
    <col min="1" max="1" width="21.5703125" bestFit="1" customWidth="1"/>
    <col min="5" max="5" width="12.5703125" bestFit="1" customWidth="1"/>
  </cols>
  <sheetData>
    <row r="1" spans="1:24" x14ac:dyDescent="0.25">
      <c r="A1" s="143" t="s">
        <v>51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</row>
    <row r="2" spans="1:24" x14ac:dyDescent="0.25">
      <c r="A2" s="143"/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</row>
    <row r="3" spans="1:24" x14ac:dyDescent="0.25">
      <c r="A3" s="144"/>
      <c r="B3" s="144"/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/>
      <c r="S3" s="144"/>
      <c r="T3" s="144"/>
      <c r="U3" s="144"/>
      <c r="V3" s="144"/>
      <c r="W3" s="144"/>
      <c r="X3" s="144"/>
    </row>
    <row r="4" spans="1:24" s="3" customFormat="1" ht="17.25" customHeight="1" x14ac:dyDescent="0.25">
      <c r="A4" s="148" t="s">
        <v>8</v>
      </c>
      <c r="B4" s="148" t="s">
        <v>9</v>
      </c>
      <c r="C4" s="145" t="s">
        <v>43</v>
      </c>
      <c r="D4" s="145"/>
      <c r="E4" s="145"/>
      <c r="F4" s="146" t="s">
        <v>44</v>
      </c>
      <c r="G4" s="146"/>
      <c r="H4" s="146"/>
      <c r="I4" s="145" t="s">
        <v>45</v>
      </c>
      <c r="J4" s="145"/>
      <c r="K4" s="145"/>
      <c r="L4" s="146" t="s">
        <v>46</v>
      </c>
      <c r="M4" s="146"/>
      <c r="N4" s="146"/>
      <c r="O4" s="145" t="s">
        <v>47</v>
      </c>
      <c r="P4" s="145"/>
      <c r="Q4" s="145"/>
      <c r="R4" s="146" t="s">
        <v>48</v>
      </c>
      <c r="S4" s="146"/>
      <c r="T4" s="146"/>
      <c r="U4" s="145" t="s">
        <v>49</v>
      </c>
      <c r="V4" s="145"/>
      <c r="W4" s="145"/>
      <c r="X4" s="147" t="s">
        <v>50</v>
      </c>
    </row>
    <row r="5" spans="1:24" s="2" customFormat="1" x14ac:dyDescent="0.25">
      <c r="A5" s="148"/>
      <c r="B5" s="148"/>
      <c r="C5" s="6" t="s">
        <v>40</v>
      </c>
      <c r="D5" s="6" t="s">
        <v>41</v>
      </c>
      <c r="E5" s="6" t="s">
        <v>42</v>
      </c>
      <c r="F5" s="8" t="s">
        <v>40</v>
      </c>
      <c r="G5" s="8" t="s">
        <v>41</v>
      </c>
      <c r="H5" s="8" t="s">
        <v>42</v>
      </c>
      <c r="I5" s="6" t="s">
        <v>40</v>
      </c>
      <c r="J5" s="6" t="s">
        <v>41</v>
      </c>
      <c r="K5" s="6" t="s">
        <v>42</v>
      </c>
      <c r="L5" s="8" t="s">
        <v>40</v>
      </c>
      <c r="M5" s="8" t="s">
        <v>41</v>
      </c>
      <c r="N5" s="8" t="s">
        <v>42</v>
      </c>
      <c r="O5" s="6" t="s">
        <v>40</v>
      </c>
      <c r="P5" s="6" t="s">
        <v>41</v>
      </c>
      <c r="Q5" s="6" t="s">
        <v>42</v>
      </c>
      <c r="R5" s="8" t="s">
        <v>40</v>
      </c>
      <c r="S5" s="8" t="s">
        <v>41</v>
      </c>
      <c r="T5" s="8" t="s">
        <v>42</v>
      </c>
      <c r="U5" s="6" t="s">
        <v>40</v>
      </c>
      <c r="V5" s="6" t="s">
        <v>41</v>
      </c>
      <c r="W5" s="6" t="s">
        <v>42</v>
      </c>
      <c r="X5" s="147"/>
    </row>
    <row r="6" spans="1:24" x14ac:dyDescent="0.25">
      <c r="A6" s="1">
        <f>'PLANILLA NOMINA'!B6</f>
        <v>0</v>
      </c>
      <c r="B6" s="4">
        <f>'PLANILLA NOMINA'!C6</f>
        <v>0</v>
      </c>
      <c r="C6" s="5"/>
      <c r="D6" s="149">
        <v>1.25</v>
      </c>
      <c r="E6" s="7">
        <f>B6*C6*$D$6/220</f>
        <v>0</v>
      </c>
      <c r="F6" s="9"/>
      <c r="G6" s="149">
        <v>1.75</v>
      </c>
      <c r="H6" s="10">
        <f>B6*F6*$G$6/220</f>
        <v>0</v>
      </c>
      <c r="I6" s="5"/>
      <c r="J6" s="149">
        <v>0.35</v>
      </c>
      <c r="K6" s="7">
        <f>B6*I6*$J$6/220</f>
        <v>0</v>
      </c>
      <c r="L6" s="9"/>
      <c r="M6" s="149">
        <v>2.0499999999999998</v>
      </c>
      <c r="N6" s="10">
        <f>B6*L6*$M$6/220</f>
        <v>0</v>
      </c>
      <c r="O6" s="5"/>
      <c r="P6" s="149">
        <v>2.5499999999999998</v>
      </c>
      <c r="Q6" s="7">
        <f>B6*O6*$P$6/220</f>
        <v>0</v>
      </c>
      <c r="R6" s="9"/>
      <c r="S6" s="149">
        <v>1.1499999999999999</v>
      </c>
      <c r="T6" s="10">
        <f>B6*R6*$S$6/220</f>
        <v>0</v>
      </c>
      <c r="U6" s="5"/>
      <c r="V6" s="149">
        <v>1.8</v>
      </c>
      <c r="W6" s="7">
        <f>B6*U6*$V$6/220</f>
        <v>0</v>
      </c>
      <c r="X6" s="14">
        <f>SUM(E6,H6,K6,N6,Q6,T6,W6)</f>
        <v>0</v>
      </c>
    </row>
    <row r="7" spans="1:24" x14ac:dyDescent="0.25">
      <c r="A7" s="1">
        <f>'PLANILLA NOMINA'!B7</f>
        <v>0</v>
      </c>
      <c r="B7" s="4">
        <f>'PLANILLA NOMINA'!C7</f>
        <v>0</v>
      </c>
      <c r="C7" s="5"/>
      <c r="D7" s="150"/>
      <c r="E7" s="7">
        <f t="shared" ref="E7:E15" si="0">B7*C7*$D$6/220</f>
        <v>0</v>
      </c>
      <c r="F7" s="9"/>
      <c r="G7" s="150"/>
      <c r="H7" s="10">
        <f t="shared" ref="H7:H15" si="1">B7*F7*$G$6/220</f>
        <v>0</v>
      </c>
      <c r="I7" s="5"/>
      <c r="J7" s="150"/>
      <c r="K7" s="7">
        <f t="shared" ref="K7:K15" si="2">B7*I7*$J$6/220</f>
        <v>0</v>
      </c>
      <c r="L7" s="9"/>
      <c r="M7" s="150"/>
      <c r="N7" s="10">
        <f t="shared" ref="N7:N15" si="3">B7*L7*$M$6/220</f>
        <v>0</v>
      </c>
      <c r="O7" s="5"/>
      <c r="P7" s="150"/>
      <c r="Q7" s="7">
        <f t="shared" ref="Q7:Q15" si="4">B7*O7*$P$6/220</f>
        <v>0</v>
      </c>
      <c r="R7" s="9"/>
      <c r="S7" s="150"/>
      <c r="T7" s="10">
        <f t="shared" ref="T7:T15" si="5">B7*R7*$S$6/220</f>
        <v>0</v>
      </c>
      <c r="U7" s="5"/>
      <c r="V7" s="150"/>
      <c r="W7" s="7">
        <f t="shared" ref="W7:W15" si="6">B7*U7*$V$6/220</f>
        <v>0</v>
      </c>
      <c r="X7" s="14">
        <f t="shared" ref="X7:X15" si="7">SUM(E7,H7,K7,N7,Q7,T7,W7)</f>
        <v>0</v>
      </c>
    </row>
    <row r="8" spans="1:24" x14ac:dyDescent="0.25">
      <c r="A8" s="1">
        <f>'PLANILLA NOMINA'!B8</f>
        <v>0</v>
      </c>
      <c r="B8" s="4">
        <f>'PLANILLA NOMINA'!C8</f>
        <v>0</v>
      </c>
      <c r="C8" s="5"/>
      <c r="D8" s="150"/>
      <c r="E8" s="7">
        <f t="shared" si="0"/>
        <v>0</v>
      </c>
      <c r="F8" s="9"/>
      <c r="G8" s="150"/>
      <c r="H8" s="10">
        <f t="shared" si="1"/>
        <v>0</v>
      </c>
      <c r="I8" s="5"/>
      <c r="J8" s="150"/>
      <c r="K8" s="7">
        <f t="shared" si="2"/>
        <v>0</v>
      </c>
      <c r="L8" s="9"/>
      <c r="M8" s="150"/>
      <c r="N8" s="10">
        <f t="shared" si="3"/>
        <v>0</v>
      </c>
      <c r="O8" s="5"/>
      <c r="P8" s="150"/>
      <c r="Q8" s="7">
        <f t="shared" si="4"/>
        <v>0</v>
      </c>
      <c r="R8" s="9"/>
      <c r="S8" s="150"/>
      <c r="T8" s="10">
        <f t="shared" si="5"/>
        <v>0</v>
      </c>
      <c r="U8" s="5"/>
      <c r="V8" s="150"/>
      <c r="W8" s="7">
        <f t="shared" si="6"/>
        <v>0</v>
      </c>
      <c r="X8" s="14">
        <f t="shared" si="7"/>
        <v>0</v>
      </c>
    </row>
    <row r="9" spans="1:24" x14ac:dyDescent="0.25">
      <c r="A9" s="1">
        <f>'PLANILLA NOMINA'!B9</f>
        <v>0</v>
      </c>
      <c r="B9" s="4">
        <f>'PLANILLA NOMINA'!C9</f>
        <v>0</v>
      </c>
      <c r="C9" s="5"/>
      <c r="D9" s="150"/>
      <c r="E9" s="7">
        <f t="shared" si="0"/>
        <v>0</v>
      </c>
      <c r="F9" s="9"/>
      <c r="G9" s="150"/>
      <c r="H9" s="10">
        <f t="shared" si="1"/>
        <v>0</v>
      </c>
      <c r="I9" s="5"/>
      <c r="J9" s="150"/>
      <c r="K9" s="7">
        <f t="shared" si="2"/>
        <v>0</v>
      </c>
      <c r="L9" s="9"/>
      <c r="M9" s="150"/>
      <c r="N9" s="10">
        <f t="shared" si="3"/>
        <v>0</v>
      </c>
      <c r="O9" s="5"/>
      <c r="P9" s="150"/>
      <c r="Q9" s="7">
        <f t="shared" si="4"/>
        <v>0</v>
      </c>
      <c r="R9" s="9"/>
      <c r="S9" s="150"/>
      <c r="T9" s="10">
        <f t="shared" si="5"/>
        <v>0</v>
      </c>
      <c r="U9" s="5"/>
      <c r="V9" s="150"/>
      <c r="W9" s="7">
        <f t="shared" si="6"/>
        <v>0</v>
      </c>
      <c r="X9" s="14">
        <f t="shared" si="7"/>
        <v>0</v>
      </c>
    </row>
    <row r="10" spans="1:24" x14ac:dyDescent="0.25">
      <c r="A10" s="1">
        <f>'PLANILLA NOMINA'!B10</f>
        <v>0</v>
      </c>
      <c r="B10" s="4">
        <f>'PLANILLA NOMINA'!C10</f>
        <v>0</v>
      </c>
      <c r="C10" s="5"/>
      <c r="D10" s="150"/>
      <c r="E10" s="7">
        <f t="shared" si="0"/>
        <v>0</v>
      </c>
      <c r="F10" s="9"/>
      <c r="G10" s="150"/>
      <c r="H10" s="10">
        <f t="shared" si="1"/>
        <v>0</v>
      </c>
      <c r="I10" s="5"/>
      <c r="J10" s="150"/>
      <c r="K10" s="7">
        <f t="shared" si="2"/>
        <v>0</v>
      </c>
      <c r="L10" s="9"/>
      <c r="M10" s="150"/>
      <c r="N10" s="10">
        <f t="shared" si="3"/>
        <v>0</v>
      </c>
      <c r="O10" s="5"/>
      <c r="P10" s="150"/>
      <c r="Q10" s="7">
        <f t="shared" si="4"/>
        <v>0</v>
      </c>
      <c r="R10" s="9"/>
      <c r="S10" s="150"/>
      <c r="T10" s="10">
        <f t="shared" si="5"/>
        <v>0</v>
      </c>
      <c r="U10" s="5"/>
      <c r="V10" s="150"/>
      <c r="W10" s="7">
        <f t="shared" si="6"/>
        <v>0</v>
      </c>
      <c r="X10" s="14">
        <f t="shared" si="7"/>
        <v>0</v>
      </c>
    </row>
    <row r="11" spans="1:24" x14ac:dyDescent="0.25">
      <c r="A11" s="1">
        <f>'PLANILLA NOMINA'!B11</f>
        <v>0</v>
      </c>
      <c r="B11" s="4">
        <f>'PLANILLA NOMINA'!C11</f>
        <v>0</v>
      </c>
      <c r="C11" s="5"/>
      <c r="D11" s="150"/>
      <c r="E11" s="7">
        <f t="shared" si="0"/>
        <v>0</v>
      </c>
      <c r="F11" s="9"/>
      <c r="G11" s="150"/>
      <c r="H11" s="10">
        <f t="shared" si="1"/>
        <v>0</v>
      </c>
      <c r="I11" s="5"/>
      <c r="J11" s="150"/>
      <c r="K11" s="7">
        <f t="shared" si="2"/>
        <v>0</v>
      </c>
      <c r="L11" s="9"/>
      <c r="M11" s="150"/>
      <c r="N11" s="10">
        <f t="shared" si="3"/>
        <v>0</v>
      </c>
      <c r="O11" s="5"/>
      <c r="P11" s="150"/>
      <c r="Q11" s="7">
        <f t="shared" si="4"/>
        <v>0</v>
      </c>
      <c r="R11" s="9"/>
      <c r="S11" s="150"/>
      <c r="T11" s="10">
        <f t="shared" si="5"/>
        <v>0</v>
      </c>
      <c r="U11" s="5"/>
      <c r="V11" s="150"/>
      <c r="W11" s="7">
        <f t="shared" si="6"/>
        <v>0</v>
      </c>
      <c r="X11" s="14">
        <f t="shared" si="7"/>
        <v>0</v>
      </c>
    </row>
    <row r="12" spans="1:24" x14ac:dyDescent="0.25">
      <c r="A12" s="1">
        <f>'PLANILLA NOMINA'!B12</f>
        <v>0</v>
      </c>
      <c r="B12" s="4">
        <f>'PLANILLA NOMINA'!C12</f>
        <v>0</v>
      </c>
      <c r="C12" s="5"/>
      <c r="D12" s="150"/>
      <c r="E12" s="7">
        <f t="shared" si="0"/>
        <v>0</v>
      </c>
      <c r="F12" s="9"/>
      <c r="G12" s="150"/>
      <c r="H12" s="10">
        <f t="shared" si="1"/>
        <v>0</v>
      </c>
      <c r="I12" s="5"/>
      <c r="J12" s="150"/>
      <c r="K12" s="7">
        <f t="shared" si="2"/>
        <v>0</v>
      </c>
      <c r="L12" s="9"/>
      <c r="M12" s="150"/>
      <c r="N12" s="10">
        <f t="shared" si="3"/>
        <v>0</v>
      </c>
      <c r="O12" s="5"/>
      <c r="P12" s="150"/>
      <c r="Q12" s="7">
        <f t="shared" si="4"/>
        <v>0</v>
      </c>
      <c r="R12" s="9"/>
      <c r="S12" s="150"/>
      <c r="T12" s="10">
        <f t="shared" si="5"/>
        <v>0</v>
      </c>
      <c r="U12" s="5"/>
      <c r="V12" s="150"/>
      <c r="W12" s="7">
        <f t="shared" si="6"/>
        <v>0</v>
      </c>
      <c r="X12" s="14">
        <f t="shared" si="7"/>
        <v>0</v>
      </c>
    </row>
    <row r="13" spans="1:24" x14ac:dyDescent="0.25">
      <c r="A13" s="1">
        <f>'PLANILLA NOMINA'!B13</f>
        <v>0</v>
      </c>
      <c r="B13" s="4">
        <f>'PLANILLA NOMINA'!C13</f>
        <v>0</v>
      </c>
      <c r="C13" s="5"/>
      <c r="D13" s="150"/>
      <c r="E13" s="7">
        <f t="shared" si="0"/>
        <v>0</v>
      </c>
      <c r="F13" s="9"/>
      <c r="G13" s="150"/>
      <c r="H13" s="10">
        <f t="shared" si="1"/>
        <v>0</v>
      </c>
      <c r="I13" s="5"/>
      <c r="J13" s="150"/>
      <c r="K13" s="7">
        <f t="shared" si="2"/>
        <v>0</v>
      </c>
      <c r="L13" s="9"/>
      <c r="M13" s="150"/>
      <c r="N13" s="10">
        <f t="shared" si="3"/>
        <v>0</v>
      </c>
      <c r="O13" s="5"/>
      <c r="P13" s="150"/>
      <c r="Q13" s="7">
        <f t="shared" si="4"/>
        <v>0</v>
      </c>
      <c r="R13" s="9"/>
      <c r="S13" s="150"/>
      <c r="T13" s="10">
        <f t="shared" si="5"/>
        <v>0</v>
      </c>
      <c r="U13" s="5"/>
      <c r="V13" s="150"/>
      <c r="W13" s="7">
        <f t="shared" si="6"/>
        <v>0</v>
      </c>
      <c r="X13" s="14">
        <f t="shared" si="7"/>
        <v>0</v>
      </c>
    </row>
    <row r="14" spans="1:24" x14ac:dyDescent="0.25">
      <c r="A14" s="1">
        <f>'PLANILLA NOMINA'!B14</f>
        <v>0</v>
      </c>
      <c r="B14" s="4">
        <f>'PLANILLA NOMINA'!C14</f>
        <v>0</v>
      </c>
      <c r="C14" s="5"/>
      <c r="D14" s="150"/>
      <c r="E14" s="7">
        <f t="shared" si="0"/>
        <v>0</v>
      </c>
      <c r="F14" s="9"/>
      <c r="G14" s="150"/>
      <c r="H14" s="10">
        <f t="shared" si="1"/>
        <v>0</v>
      </c>
      <c r="I14" s="5"/>
      <c r="J14" s="150"/>
      <c r="K14" s="7">
        <f t="shared" si="2"/>
        <v>0</v>
      </c>
      <c r="L14" s="9"/>
      <c r="M14" s="150"/>
      <c r="N14" s="10">
        <f t="shared" si="3"/>
        <v>0</v>
      </c>
      <c r="O14" s="5"/>
      <c r="P14" s="150"/>
      <c r="Q14" s="7">
        <f t="shared" si="4"/>
        <v>0</v>
      </c>
      <c r="R14" s="9"/>
      <c r="S14" s="150"/>
      <c r="T14" s="10">
        <f t="shared" si="5"/>
        <v>0</v>
      </c>
      <c r="U14" s="5"/>
      <c r="V14" s="150"/>
      <c r="W14" s="7">
        <f t="shared" si="6"/>
        <v>0</v>
      </c>
      <c r="X14" s="14">
        <f t="shared" si="7"/>
        <v>0</v>
      </c>
    </row>
    <row r="15" spans="1:24" x14ac:dyDescent="0.25">
      <c r="A15" s="1">
        <f>'PLANILLA NOMINA'!B15</f>
        <v>0</v>
      </c>
      <c r="B15" s="4">
        <f>'PLANILLA NOMINA'!C15</f>
        <v>0</v>
      </c>
      <c r="C15" s="5"/>
      <c r="D15" s="151"/>
      <c r="E15" s="7">
        <f t="shared" si="0"/>
        <v>0</v>
      </c>
      <c r="F15" s="9"/>
      <c r="G15" s="151"/>
      <c r="H15" s="10">
        <f t="shared" si="1"/>
        <v>0</v>
      </c>
      <c r="I15" s="5"/>
      <c r="J15" s="151"/>
      <c r="K15" s="7">
        <f t="shared" si="2"/>
        <v>0</v>
      </c>
      <c r="L15" s="9"/>
      <c r="M15" s="151"/>
      <c r="N15" s="10">
        <f t="shared" si="3"/>
        <v>0</v>
      </c>
      <c r="O15" s="5"/>
      <c r="P15" s="151"/>
      <c r="Q15" s="7">
        <f t="shared" si="4"/>
        <v>0</v>
      </c>
      <c r="R15" s="9"/>
      <c r="S15" s="151"/>
      <c r="T15" s="10">
        <f t="shared" si="5"/>
        <v>0</v>
      </c>
      <c r="U15" s="5"/>
      <c r="V15" s="151"/>
      <c r="W15" s="7">
        <f t="shared" si="6"/>
        <v>0</v>
      </c>
      <c r="X15" s="14">
        <f t="shared" si="7"/>
        <v>0</v>
      </c>
    </row>
    <row r="16" spans="1:24" x14ac:dyDescent="0.25">
      <c r="A16" s="141" t="s">
        <v>20</v>
      </c>
      <c r="B16" s="142"/>
      <c r="C16" s="9"/>
      <c r="D16" s="9"/>
      <c r="E16" s="11">
        <f>SUM(E6:E15)</f>
        <v>0</v>
      </c>
      <c r="F16" s="9"/>
      <c r="G16" s="9"/>
      <c r="H16" s="11">
        <f>SUM(H6:H15)</f>
        <v>0</v>
      </c>
      <c r="I16" s="9"/>
      <c r="J16" s="9"/>
      <c r="K16" s="12">
        <f>SUM(K6:K15)</f>
        <v>0</v>
      </c>
      <c r="L16" s="9"/>
      <c r="M16" s="9"/>
      <c r="N16" s="11">
        <f>SUM(N6:N15)</f>
        <v>0</v>
      </c>
      <c r="O16" s="9"/>
      <c r="P16" s="9"/>
      <c r="Q16" s="11">
        <f>SUM(Q6:Q15)</f>
        <v>0</v>
      </c>
      <c r="R16" s="9"/>
      <c r="S16" s="9"/>
      <c r="T16" s="12">
        <f>SUM(T6:T15)</f>
        <v>0</v>
      </c>
      <c r="U16" s="9"/>
      <c r="V16" s="9"/>
      <c r="W16" s="13">
        <f>SUM(W6:W15)</f>
        <v>0</v>
      </c>
      <c r="X16" s="14">
        <f>SUM(X6:X15)</f>
        <v>0</v>
      </c>
    </row>
  </sheetData>
  <mergeCells count="19">
    <mergeCell ref="V6:V15"/>
    <mergeCell ref="D6:D15"/>
    <mergeCell ref="G6:G15"/>
    <mergeCell ref="A16:B16"/>
    <mergeCell ref="A1:X3"/>
    <mergeCell ref="I4:K4"/>
    <mergeCell ref="L4:N4"/>
    <mergeCell ref="O4:Q4"/>
    <mergeCell ref="R4:T4"/>
    <mergeCell ref="U4:W4"/>
    <mergeCell ref="X4:X5"/>
    <mergeCell ref="A4:A5"/>
    <mergeCell ref="B4:B5"/>
    <mergeCell ref="C4:E4"/>
    <mergeCell ref="F4:H4"/>
    <mergeCell ref="J6:J15"/>
    <mergeCell ref="M6:M15"/>
    <mergeCell ref="P6:P15"/>
    <mergeCell ref="S6:S15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D9A59-9618-4E9D-9583-C3E9C53C6190}">
  <dimension ref="A3:U10"/>
  <sheetViews>
    <sheetView workbookViewId="0">
      <selection activeCell="G12" sqref="G12"/>
    </sheetView>
  </sheetViews>
  <sheetFormatPr baseColWidth="10" defaultRowHeight="15" x14ac:dyDescent="0.25"/>
  <cols>
    <col min="1" max="1" width="12.42578125" customWidth="1"/>
    <col min="2" max="2" width="27.140625" bestFit="1" customWidth="1"/>
    <col min="3" max="17" width="5.7109375" customWidth="1"/>
  </cols>
  <sheetData>
    <row r="3" spans="1:21" x14ac:dyDescent="0.25">
      <c r="B3" s="152" t="s">
        <v>85</v>
      </c>
      <c r="C3" s="44" t="s">
        <v>76</v>
      </c>
      <c r="D3" s="44" t="s">
        <v>77</v>
      </c>
      <c r="E3" s="44" t="s">
        <v>81</v>
      </c>
      <c r="F3" s="44" t="s">
        <v>82</v>
      </c>
      <c r="G3" s="44" t="s">
        <v>78</v>
      </c>
      <c r="H3" s="44" t="s">
        <v>79</v>
      </c>
      <c r="I3" s="44" t="s">
        <v>80</v>
      </c>
      <c r="J3" s="44" t="s">
        <v>76</v>
      </c>
      <c r="K3" s="44" t="s">
        <v>77</v>
      </c>
      <c r="L3" s="44" t="s">
        <v>81</v>
      </c>
      <c r="M3" s="44" t="s">
        <v>82</v>
      </c>
      <c r="N3" s="44" t="s">
        <v>78</v>
      </c>
      <c r="O3" s="44" t="s">
        <v>79</v>
      </c>
      <c r="P3" s="44" t="s">
        <v>80</v>
      </c>
      <c r="Q3" s="44" t="s">
        <v>76</v>
      </c>
      <c r="R3" s="152" t="s">
        <v>42</v>
      </c>
    </row>
    <row r="4" spans="1:21" x14ac:dyDescent="0.25">
      <c r="B4" s="152"/>
      <c r="C4" s="44">
        <v>16</v>
      </c>
      <c r="D4" s="44">
        <v>17</v>
      </c>
      <c r="E4" s="44">
        <v>18</v>
      </c>
      <c r="F4" s="44">
        <v>19</v>
      </c>
      <c r="G4" s="44">
        <v>20</v>
      </c>
      <c r="H4" s="44">
        <v>21</v>
      </c>
      <c r="I4" s="44">
        <v>22</v>
      </c>
      <c r="J4" s="44">
        <v>23</v>
      </c>
      <c r="K4" s="44">
        <v>24</v>
      </c>
      <c r="L4" s="44">
        <v>25</v>
      </c>
      <c r="M4" s="44">
        <v>26</v>
      </c>
      <c r="N4" s="44">
        <v>27</v>
      </c>
      <c r="O4" s="44">
        <v>28</v>
      </c>
      <c r="P4" s="44">
        <v>29</v>
      </c>
      <c r="Q4" s="44">
        <v>30</v>
      </c>
      <c r="R4" s="152"/>
    </row>
    <row r="5" spans="1:21" x14ac:dyDescent="0.25">
      <c r="A5" t="s">
        <v>86</v>
      </c>
      <c r="B5" s="1" t="s">
        <v>83</v>
      </c>
      <c r="C5" s="54">
        <v>7.83</v>
      </c>
      <c r="D5" s="54">
        <v>8</v>
      </c>
      <c r="E5" s="54">
        <v>8</v>
      </c>
      <c r="F5" s="54">
        <v>8</v>
      </c>
      <c r="G5" s="54">
        <v>7</v>
      </c>
      <c r="H5" s="55">
        <v>8</v>
      </c>
      <c r="I5" s="54">
        <v>8</v>
      </c>
      <c r="J5" s="54">
        <v>8</v>
      </c>
      <c r="K5" s="54">
        <v>8</v>
      </c>
      <c r="L5" s="54">
        <v>8</v>
      </c>
      <c r="M5" s="54">
        <v>8</v>
      </c>
      <c r="N5" s="54">
        <v>7</v>
      </c>
      <c r="O5" s="55">
        <v>8</v>
      </c>
      <c r="P5" s="54">
        <v>8</v>
      </c>
      <c r="Q5" s="54">
        <v>8</v>
      </c>
      <c r="R5" s="54">
        <f>SUM(C5:Q5)</f>
        <v>117.83</v>
      </c>
    </row>
    <row r="6" spans="1:21" ht="18.75" x14ac:dyDescent="0.3">
      <c r="A6" s="49">
        <v>0.35</v>
      </c>
      <c r="B6" s="45" t="s">
        <v>45</v>
      </c>
      <c r="C6" s="50"/>
      <c r="D6" s="50"/>
      <c r="E6" s="50"/>
      <c r="F6" s="50"/>
      <c r="G6" s="50"/>
      <c r="H6" s="51">
        <v>8</v>
      </c>
      <c r="I6" s="50">
        <v>8</v>
      </c>
      <c r="J6" s="50">
        <v>8</v>
      </c>
      <c r="K6" s="50">
        <v>8</v>
      </c>
      <c r="L6" s="50">
        <v>8</v>
      </c>
      <c r="M6" s="50">
        <v>8</v>
      </c>
      <c r="N6" s="50">
        <v>2</v>
      </c>
      <c r="O6" s="51">
        <v>8</v>
      </c>
      <c r="P6" s="50">
        <v>8</v>
      </c>
      <c r="Q6" s="50">
        <v>8</v>
      </c>
      <c r="R6" s="50">
        <f t="shared" ref="R6:R7" si="0">SUM(C6:Q6)</f>
        <v>74</v>
      </c>
      <c r="T6" s="53">
        <v>235</v>
      </c>
      <c r="U6" t="s">
        <v>87</v>
      </c>
    </row>
    <row r="7" spans="1:21" ht="18.75" x14ac:dyDescent="0.3">
      <c r="A7" s="49">
        <v>1.1000000000000001</v>
      </c>
      <c r="B7" s="46" t="s">
        <v>84</v>
      </c>
      <c r="C7" s="52"/>
      <c r="D7" s="52"/>
      <c r="E7" s="52"/>
      <c r="F7" s="52"/>
      <c r="G7" s="52"/>
      <c r="H7" s="51"/>
      <c r="I7" s="52"/>
      <c r="J7" s="52"/>
      <c r="K7" s="52"/>
      <c r="L7" s="52"/>
      <c r="M7" s="52"/>
      <c r="N7" s="52">
        <v>5</v>
      </c>
      <c r="O7" s="51"/>
      <c r="P7" s="52"/>
      <c r="Q7" s="52"/>
      <c r="R7" s="52">
        <f t="shared" si="0"/>
        <v>5</v>
      </c>
      <c r="T7">
        <f>+T6/2</f>
        <v>117.5</v>
      </c>
      <c r="U7" t="s">
        <v>88</v>
      </c>
    </row>
    <row r="8" spans="1:21" x14ac:dyDescent="0.25">
      <c r="T8">
        <v>108</v>
      </c>
    </row>
    <row r="9" spans="1:21" x14ac:dyDescent="0.25">
      <c r="C9">
        <v>1</v>
      </c>
      <c r="D9" s="49">
        <v>1</v>
      </c>
      <c r="T9">
        <f>+T7-R7</f>
        <v>112.5</v>
      </c>
    </row>
    <row r="10" spans="1:21" x14ac:dyDescent="0.25">
      <c r="C10">
        <v>1</v>
      </c>
      <c r="D10" s="49">
        <v>0.35</v>
      </c>
    </row>
  </sheetData>
  <mergeCells count="2">
    <mergeCell ref="R3:R4"/>
    <mergeCell ref="B3:B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PLANILLA NOMINA</vt:lpstr>
      <vt:lpstr>HORAS EXTRAS Y RECARGOS</vt:lpstr>
      <vt:lpstr>Calculos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Jairo Omar Alzate Gaviria</cp:lastModifiedBy>
  <cp:lastPrinted>2024-02-21T22:31:53Z</cp:lastPrinted>
  <dcterms:created xsi:type="dcterms:W3CDTF">2013-08-24T11:34:47Z</dcterms:created>
  <dcterms:modified xsi:type="dcterms:W3CDTF">2026-04-15T03:32:27Z</dcterms:modified>
</cp:coreProperties>
</file>